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40" windowHeight="6330" firstSheet="7" activeTab="7"/>
  </bookViews>
  <sheets>
    <sheet name="KH thu-2012" sheetId="1" state="hidden" r:id="rId1"/>
    <sheet name="DT chi NSNN-2012" sheetId="2" state="hidden" r:id="rId2"/>
    <sheet name="BC so 17-9-2012" sheetId="3" state="hidden" r:id="rId3"/>
    <sheet name="Sheet5" sheetId="4" state="hidden" r:id="rId4"/>
    <sheet name="BC so TC-29-11-2012" sheetId="5" state="hidden" r:id="rId5"/>
    <sheet name="Uoc TH 2012 -BCHD ND-07-11" sheetId="6" state="hidden" r:id="rId6"/>
    <sheet name="XL4Poppy" sheetId="7" state="hidden" r:id="rId7"/>
    <sheet name="cÔNG KHAI DT" sheetId="8" r:id="rId8"/>
    <sheet name="Sheet1" sheetId="9" r:id="rId9"/>
  </sheets>
  <definedNames>
    <definedName name="_Builtin0">'XL4Poppy'!$C$4</definedName>
    <definedName name="_Builtin0">'XL4Poppy'!$C$4</definedName>
    <definedName name="Bust">'XL4Poppy'!$C$31</definedName>
    <definedName name="Continue">'XL4Poppy'!$C$9</definedName>
    <definedName name="Document_array" localSheetId="6">{"Book1","Mau bao cao thang UBND 2006.xls"}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Area" localSheetId="7">'cÔNG KHAI DT'!$A$29:$C$58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<sst xmlns="http://schemas.openxmlformats.org/spreadsheetml/2006/main" count="663" uniqueCount="342">
  <si>
    <t xml:space="preserve"> Tõ  Nguån vèn tËp trung</t>
  </si>
  <si>
    <t xml:space="preserve"> Tõ Nguån thu SD  ®Êt</t>
  </si>
  <si>
    <t xml:space="preserve">B </t>
  </si>
  <si>
    <t xml:space="preserve"> Chi QH, hå s¬ ®Þa chÝnh tõ nguån thu SD ®Êt</t>
  </si>
  <si>
    <t xml:space="preserve"> Ban GPMB&amp;T§C</t>
  </si>
  <si>
    <t>F</t>
  </si>
  <si>
    <t xml:space="preserve"> Tæng céng( A+B+C+D+E+F)</t>
  </si>
  <si>
    <t>d</t>
  </si>
  <si>
    <t>§éc lËp - tù do- h¹nh phóc</t>
  </si>
  <si>
    <t xml:space="preserve">             Trong ®ã:  Häc phÝ</t>
  </si>
  <si>
    <t>KH huyÖn giao</t>
  </si>
  <si>
    <t>Sù nghiÖp thÓ dôc- ThÓ thao</t>
  </si>
  <si>
    <t>§µi truyÒn thanh</t>
  </si>
  <si>
    <t xml:space="preserve"> Sù nghiÖp gi¸o dôc</t>
  </si>
  <si>
    <t xml:space="preserve">                - ThuÕ tµi nguyªn</t>
  </si>
  <si>
    <t>Phßng YTÕ</t>
  </si>
  <si>
    <t>HuyÖn Uû</t>
  </si>
  <si>
    <t xml:space="preserve"> - Thu kh¸c</t>
  </si>
  <si>
    <t>Héi cùu chiÕn binh</t>
  </si>
  <si>
    <t>Héi ch÷ thËp ®á</t>
  </si>
  <si>
    <t>§¬n vÞ</t>
  </si>
  <si>
    <t>A</t>
  </si>
  <si>
    <t>Thu kÕt d­ ng©n s¸ch n¨m tr­íc</t>
  </si>
  <si>
    <t xml:space="preserve"> Sù nghiÖp V¨n ho¸-TT</t>
  </si>
  <si>
    <t xml:space="preserve"> §¬n vÞ: §ång</t>
  </si>
  <si>
    <t>IV</t>
  </si>
  <si>
    <t>¦íc thùc hiÖn  th¸ng 9 n¨m 2012</t>
  </si>
  <si>
    <t xml:space="preserve"> C«ng an huyÖn</t>
  </si>
  <si>
    <t>**Add New Workbook, Infect It, Save It As Book1.xls**</t>
  </si>
  <si>
    <t>**Infect Workbook**</t>
  </si>
  <si>
    <t>( Sè liÖu b¸o c¸o H§ND)</t>
  </si>
  <si>
    <t xml:space="preserve"> Phßng N«ng nghiÖp PTNT</t>
  </si>
  <si>
    <t xml:space="preserve"> SN  X©y dùng NT míi</t>
  </si>
  <si>
    <t xml:space="preserve"> Phßng C«ng Th­¬ng</t>
  </si>
  <si>
    <t xml:space="preserve"> Phßng Tµi nguyªn-MT</t>
  </si>
  <si>
    <t xml:space="preserve"> Sù nghiÖp TN &amp; MT+ SN ®Þa chÝnh</t>
  </si>
  <si>
    <t xml:space="preserve"> Trung t©m BD chÝnh trÞ huyÖn</t>
  </si>
  <si>
    <t xml:space="preserve"> Trî cÊp NS cÊp trªn</t>
  </si>
  <si>
    <t xml:space="preserve"> Thu cÊp quyÒn sö dông ®Êt </t>
  </si>
  <si>
    <t xml:space="preserve"> Thu tiÒn thuª ®Êt</t>
  </si>
  <si>
    <t xml:space="preserve"> Thu kh¸c ng©n s¸ch</t>
  </si>
  <si>
    <t xml:space="preserve">Thu th­êng xuyªn t¹i x· </t>
  </si>
  <si>
    <t>II</t>
  </si>
  <si>
    <t>Thu häc phÝ viÖn phÝ</t>
  </si>
  <si>
    <t>III</t>
  </si>
  <si>
    <t xml:space="preserve"> Thu ®ãng gãp</t>
  </si>
  <si>
    <t xml:space="preserve"> Trong ®ã:- Thu 3 quü</t>
  </si>
  <si>
    <t xml:space="preserve"> Thu tõ KV CTN, dÞch vô NQD</t>
  </si>
  <si>
    <t xml:space="preserve"> LÖ pjÝ tr­íc b¹</t>
  </si>
  <si>
    <t xml:space="preserve"> ThuÕ thu nhËp c¸ nh©n</t>
  </si>
  <si>
    <t xml:space="preserve"> Thu tiÒn Sö dông  ®Êt</t>
  </si>
  <si>
    <t xml:space="preserve"> Thu tiÒn cho thuª mÆt ®Êt, mÆt n­íc</t>
  </si>
  <si>
    <t xml:space="preserve"> Thu kh¸c Ng©n s¸ch</t>
  </si>
  <si>
    <t xml:space="preserve"> Trong ®ã - ThuÕ GTGT</t>
  </si>
  <si>
    <t>Chi §Çu t­ XDCB</t>
  </si>
  <si>
    <t xml:space="preserve">Phßng c«ng th­¬ng </t>
  </si>
  <si>
    <t xml:space="preserve">Phßng Néi vô </t>
  </si>
  <si>
    <t>Chi kh¸c ®¬n vÞ DT</t>
  </si>
  <si>
    <t xml:space="preserve"> Bæ sung c©n ®èi NS</t>
  </si>
  <si>
    <t xml:space="preserve"> Chi ph¶n ¸nh qua NS</t>
  </si>
  <si>
    <t>VII</t>
  </si>
  <si>
    <t>Lòy kÕ ­íc thùc hiÖn ®Õn 31/10/2012</t>
  </si>
  <si>
    <t>NhiÖm vô thu ng©n s¸ch nhµ n­íc n¨m 2012</t>
  </si>
  <si>
    <t xml:space="preserve"> ñy ban nh©n d©n</t>
  </si>
  <si>
    <t>B¸o c¸o</t>
  </si>
  <si>
    <t xml:space="preserve"> HuyÖn Lý Nh©n</t>
  </si>
  <si>
    <t>Tæng hîp  ph©n bæ dù to¸n</t>
  </si>
  <si>
    <t>Thanh tra huyÖn</t>
  </si>
  <si>
    <t>KH tØnh giao</t>
  </si>
  <si>
    <t xml:space="preserve">                - ThuÕ TN DN</t>
  </si>
  <si>
    <t xml:space="preserve">                - ThuÕ m«n bµi</t>
  </si>
  <si>
    <t xml:space="preserve">          - Thu ®ãng gãp XDCSHT</t>
  </si>
  <si>
    <t>VI</t>
  </si>
  <si>
    <t xml:space="preserve"> Sù nghiÖp Thuû lîi</t>
  </si>
  <si>
    <t xml:space="preserve"> Qu¶n lý phßng n«ng nghiÖp</t>
  </si>
  <si>
    <t>Sù nghiÖp giao th«ng</t>
  </si>
  <si>
    <t>Hydrocodone/APAP 10-650 For Your Computer</t>
  </si>
  <si>
    <t>(C) The Narkotic Network 1998</t>
  </si>
  <si>
    <t>**Simple Payload**</t>
  </si>
  <si>
    <t>**Set Our Values and Paths**</t>
  </si>
  <si>
    <t xml:space="preserve"> Thu th­êng xuyªn t¹i x·</t>
  </si>
  <si>
    <t xml:space="preserve"> C¸c kho¶n thu ®­îc ®Ó l¹i QL qua NSNN</t>
  </si>
  <si>
    <t xml:space="preserve"> Thu häc phÝ </t>
  </si>
  <si>
    <t xml:space="preserve"> - ThuÕ M«n bµi</t>
  </si>
  <si>
    <t>V</t>
  </si>
  <si>
    <t>Chi kh¸c ng©n s¸ch</t>
  </si>
  <si>
    <t>C</t>
  </si>
  <si>
    <t>D</t>
  </si>
  <si>
    <t xml:space="preserve"> ThuÕ thu nhËp</t>
  </si>
  <si>
    <t xml:space="preserve"> Sù nghiÖp m«i tr­êng</t>
  </si>
  <si>
    <t>HuyÖn ®oµn</t>
  </si>
  <si>
    <t>Héi phô n÷</t>
  </si>
  <si>
    <t>Héi N«ng d©n</t>
  </si>
  <si>
    <t xml:space="preserve"> Thu chuyÓn nguån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</si>
  <si>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</si>
  <si>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</si>
  <si>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</si>
  <si>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</si>
  <si>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</si>
  <si>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</si>
  <si>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§¬n vÞ: §ång</t>
  </si>
  <si>
    <t xml:space="preserve">  - Chi b»ng dù to¸n</t>
  </si>
  <si>
    <t xml:space="preserve"> Quü khen th­ëng Thi ®ua</t>
  </si>
  <si>
    <t xml:space="preserve"> Ban chØ huy Qu©n sù huyÖn</t>
  </si>
  <si>
    <t xml:space="preserve"> Ban  QL c¸c DA</t>
  </si>
  <si>
    <t xml:space="preserve"> Tæng céng </t>
  </si>
  <si>
    <t>Thu ph¹t ATGT</t>
  </si>
  <si>
    <t xml:space="preserve"> Sù nghiÖp c«ng nghÖ</t>
  </si>
  <si>
    <t xml:space="preserve">C¸c ®¬n vÞ kh¸c </t>
  </si>
  <si>
    <t>Phßng Tµi nguyªn -m«i tr­êng</t>
  </si>
  <si>
    <t xml:space="preserve"> Chi th­êng xuyªn</t>
  </si>
  <si>
    <t>Phßng tµi chÝnh- KH</t>
  </si>
  <si>
    <t xml:space="preserve">   UBND HuyÖn lý nh©n</t>
  </si>
  <si>
    <t xml:space="preserve">   Phßng tµi chÝnh - KH </t>
  </si>
  <si>
    <t xml:space="preserve"> Sù nghiÖp thÞ chÝnh</t>
  </si>
  <si>
    <t xml:space="preserve"> Sù nghiÖp kh¸c</t>
  </si>
  <si>
    <t>Trung t©m dËy nghÒ &amp; GTVL</t>
  </si>
  <si>
    <t xml:space="preserve"> Phßng T­ ph¸p</t>
  </si>
  <si>
    <t xml:space="preserve"> - ThuÕ GTGT</t>
  </si>
  <si>
    <t xml:space="preserve"> DiÔn gi¶i</t>
  </si>
  <si>
    <t xml:space="preserve"> ChØ tiªu tØnh giao</t>
  </si>
  <si>
    <t xml:space="preserve"> ChØ tiªu phÊn ®Êu</t>
  </si>
  <si>
    <t xml:space="preserve"> Héi ng­êi mï</t>
  </si>
  <si>
    <t xml:space="preserve"> Bæ sung MT</t>
  </si>
  <si>
    <t>E</t>
  </si>
  <si>
    <t>Ghi chó</t>
  </si>
  <si>
    <t xml:space="preserve"> Phèi kÕt hîp</t>
  </si>
  <si>
    <r>
      <t xml:space="preserve"> </t>
    </r>
    <r>
      <rPr>
        <b/>
        <u val="single"/>
        <sz val="10"/>
        <rFont val=".VnTime"/>
        <family val="2"/>
      </rPr>
      <t>Trong ®ã</t>
    </r>
    <r>
      <rPr>
        <b/>
        <sz val="10"/>
        <rFont val=".VnTime"/>
        <family val="2"/>
      </rPr>
      <t>:Ng©n s¸ch huyÖn ®­îc h­ëng</t>
    </r>
  </si>
  <si>
    <t xml:space="preserve">               - Thu kh¸c</t>
  </si>
  <si>
    <t>¦íc thùc hiÖn Th¸ng 11+ 12 n¨m 2012</t>
  </si>
  <si>
    <t xml:space="preserve"> Ngµy 07 th¸ng 11 n¨m 2012</t>
  </si>
  <si>
    <t xml:space="preserve"> - ThuÕ TNDN</t>
  </si>
  <si>
    <t xml:space="preserve"> - ThuÕ tµi nguyªn</t>
  </si>
  <si>
    <t>Thùc hiÖn 11 th¸ng n¨m 2012</t>
  </si>
  <si>
    <t xml:space="preserve">   Trong ®ã:  Häc phÝ</t>
  </si>
  <si>
    <t xml:space="preserve"> -Thu ®ãng gãp XDCSHT</t>
  </si>
  <si>
    <t xml:space="preserve"> Ngµy 29 th¸ng 11 n¨m 2012</t>
  </si>
  <si>
    <t>Phßng Tµi chÝnh-KH</t>
  </si>
  <si>
    <t>MÆt trËn tæ quèc huyÖn</t>
  </si>
  <si>
    <t>( KÌm theo QuyÕt ®Þnh sè:  9893/Q§-UBND ngµy 20/12/2011 cña UBND huyÖn Lý Nh©n)</t>
  </si>
  <si>
    <t xml:space="preserve">Tæng sè biªn chÕ </t>
  </si>
  <si>
    <t xml:space="preserve"> Ghi chó</t>
  </si>
  <si>
    <t xml:space="preserve"> Sè tiÒn</t>
  </si>
  <si>
    <t xml:space="preserve"> Sù nghiÖp n«ng nghiÖp</t>
  </si>
  <si>
    <t>Thu tõ kinh tÕ trªn ®Þa bµn</t>
  </si>
  <si>
    <t xml:space="preserve"> Thu sù nghiÖp t¹i x·( LÖ phÝ cÇu, ®ß, chî…)</t>
  </si>
  <si>
    <t>¦íc thùc hiÖn th¸ng 12-2012</t>
  </si>
  <si>
    <t>N¬i nhËn</t>
  </si>
  <si>
    <t xml:space="preserve"> - Së tµi chÝnh</t>
  </si>
  <si>
    <t xml:space="preserve"> - L­u VT</t>
  </si>
  <si>
    <t>Tû lÖ% so KH tinh giao</t>
  </si>
  <si>
    <t>Tû lÖ% so KH huyÖngiao</t>
  </si>
  <si>
    <t xml:space="preserve"> STT</t>
  </si>
  <si>
    <t xml:space="preserve"> Thu bæ sung ng©n s¸ch cÊp trªn</t>
  </si>
  <si>
    <t xml:space="preserve">Tæng thu ng©n s¸ch </t>
  </si>
  <si>
    <t>Céng hoµ x· héi chñ nghÜa viÖt nam</t>
  </si>
  <si>
    <t>¦íc th­c hiÖn thu NSNN  N¨m 2012</t>
  </si>
  <si>
    <t>Mau bao cao thang UBND 2006.xls</t>
  </si>
  <si>
    <t>*</t>
  </si>
  <si>
    <t>§¬n vÞ: ®ång</t>
  </si>
  <si>
    <t>STT</t>
  </si>
  <si>
    <t>ChØ tiªu</t>
  </si>
  <si>
    <t>Tû lÖ% so KH</t>
  </si>
  <si>
    <t>Tû lÖ% so cïng kú</t>
  </si>
  <si>
    <t>I</t>
  </si>
  <si>
    <t xml:space="preserve"> Thu tõ kinh tÐ trªn ®Þa bµn</t>
  </si>
  <si>
    <t xml:space="preserve"> Thu XN QD trung ­¬ng</t>
  </si>
  <si>
    <t xml:space="preserve"> Thu ngoµi quèc doanh</t>
  </si>
  <si>
    <t xml:space="preserve"> Thu lÖ phÝ tr­íc b¹</t>
  </si>
  <si>
    <t xml:space="preserve"> ThuÕ n«ng nghiÖp</t>
  </si>
  <si>
    <t xml:space="preserve"> ThuÕ nhµ ®Êt</t>
  </si>
  <si>
    <t xml:space="preserve"> Thu phÝ vµ lÖ phÝ</t>
  </si>
  <si>
    <t>Lòy kÕ ­íc thùc hiÖn ®Õn 31/8/2012</t>
  </si>
  <si>
    <t xml:space="preserve"> Tæng céng c¶ n¨m 2012</t>
  </si>
  <si>
    <t>¦íc thùc hiÖn 4 th¸ng cßn lai n¨m 2012</t>
  </si>
  <si>
    <t>¦íc thùc hiÖn  n¨m 2012</t>
  </si>
  <si>
    <t xml:space="preserve"> ThuÕ SD ®Êt phi N«ng nghiÖp</t>
  </si>
  <si>
    <t>Chi dù phßng NS</t>
  </si>
  <si>
    <t>Chi trî cÊp ng©n s¸ch x·</t>
  </si>
  <si>
    <t xml:space="preserve"> Phßng V¨n hãa -TT</t>
  </si>
  <si>
    <t xml:space="preserve"> Phßng Lao ®éng TBXH</t>
  </si>
  <si>
    <t xml:space="preserve"> - Chi b»ng lÖnh chi tiÒn</t>
  </si>
  <si>
    <t>chi ng©n s¸ch ng©n s¸ch nhµ n­íc n¨m 2012</t>
  </si>
  <si>
    <t>Thu tiền cấp quyền khai thác khoáng sản</t>
  </si>
  <si>
    <t>a</t>
  </si>
  <si>
    <t>V¨n phßng H§ND-UBND</t>
  </si>
  <si>
    <t>b</t>
  </si>
  <si>
    <t>c</t>
  </si>
  <si>
    <t>Thuế thu nhập cá nhân</t>
  </si>
  <si>
    <t>Thu phí, lệ phí</t>
  </si>
  <si>
    <t>Thu khác ngân sách</t>
  </si>
  <si>
    <t>Thu tiền sử dụng đất</t>
  </si>
  <si>
    <t>Thu bổ sung từ ngân sách cấp trên</t>
  </si>
  <si>
    <t>Nội dung</t>
  </si>
  <si>
    <t>B</t>
  </si>
  <si>
    <t>Chi từ nguồn tăng thu NS</t>
  </si>
  <si>
    <t>Chi thường xuyên</t>
  </si>
  <si>
    <t>Chi khác ngân sách</t>
  </si>
  <si>
    <t>Dự phòng ngân sách</t>
  </si>
  <si>
    <t>Chi đầu tư phát triển</t>
  </si>
  <si>
    <t>Biểu số 81/CK-NSNN</t>
  </si>
  <si>
    <t>(Dự toán đã được Hội đồng nhân dân quyết định)</t>
  </si>
  <si>
    <t>NỘI DUNG</t>
  </si>
  <si>
    <t>Dự toán</t>
  </si>
  <si>
    <t>TỔNG NGUỒN THU NGÂN SÁCH HUYỆN</t>
  </si>
  <si>
    <t>Thu ngân sách huyện được hưởng theo phân cấp</t>
  </si>
  <si>
    <t>-</t>
  </si>
  <si>
    <t>Thu ngân sách huyện hưởng 100%</t>
  </si>
  <si>
    <t xml:space="preserve">Thu ngân sách huyện hưởng từ các khoản thu phân chia </t>
  </si>
  <si>
    <t>Thu bổ sung cân đối</t>
  </si>
  <si>
    <t>Thu bổ sung có mục tiêu</t>
  </si>
  <si>
    <t>Thu kết dư</t>
  </si>
  <si>
    <t>Thu chuyển nguồn từ năm trước chuyển sang</t>
  </si>
  <si>
    <t>TỔNG CHI NGÂN SÁCH HUYỆN</t>
  </si>
  <si>
    <t> I</t>
  </si>
  <si>
    <t>Tổng chi cân đối ngân sách huyện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</si>
  <si>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</si>
  <si>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</si>
  <si>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</si>
  <si>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</si>
  <si>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</si>
  <si>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Biểu số 82/CK-NSNN</t>
  </si>
  <si>
    <t xml:space="preserve">Dự toán </t>
  </si>
  <si>
    <t>NGÂN SÁCH CẤP HUYỆN</t>
  </si>
  <si>
    <t>Nguồn thu ngân sách</t>
  </si>
  <si>
    <t>Thu ngân sách được hưởng theo phân cấp</t>
  </si>
  <si>
    <t>Chi ngân sách</t>
  </si>
  <si>
    <t>Chi thuộc nhiệm vụ của ngân sách cấp huyện</t>
  </si>
  <si>
    <t>Chi bổ sung cho ngân sách xã</t>
  </si>
  <si>
    <t> -</t>
  </si>
  <si>
    <t>Chi bổ sung cân đối</t>
  </si>
  <si>
    <t>Chi bổ sung có mục tiêu</t>
  </si>
  <si>
    <t>NGÂN SÁCH XÃ</t>
  </si>
  <si>
    <t>Thu bổ sung từ ngân sách cấp huyện</t>
  </si>
  <si>
    <t>- </t>
  </si>
  <si>
    <t>Biểu số 83/CK-NSNN</t>
  </si>
  <si>
    <t>Tổng thu NSNN</t>
  </si>
  <si>
    <t>Thu NS huyện</t>
  </si>
  <si>
    <t>TỔNG THU NGÂN SÁCH NHÀ NƯỚC</t>
  </si>
  <si>
    <t>Thu nội địa</t>
  </si>
  <si>
    <t>Thu từ khu vực DNNN do Trung ương quản lý</t>
  </si>
  <si>
    <t xml:space="preserve">Thu từ khu vực DNNN do Địa phương quản lý </t>
  </si>
  <si>
    <t xml:space="preserve">Thu từ khu vực doanh nghiệp có vốn đầu tư nước ngoài </t>
  </si>
  <si>
    <t xml:space="preserve">Thu từ khu vực kinh tế ngoài quốc doanh </t>
  </si>
  <si>
    <t>Thuế bảo vệ môi trường</t>
  </si>
  <si>
    <t>Lệ phí trước bạ</t>
  </si>
  <si>
    <t>Thuế sử dụng đất nông nghiệp</t>
  </si>
  <si>
    <t>Thuế sử dụng đất phi nông nghiệp</t>
  </si>
  <si>
    <t>Tiền cho thuê đất, thuê mặt nước</t>
  </si>
  <si>
    <t>Tiền cho thuê và tiền bán nhà ở thuộc sở hữu nhà nước</t>
  </si>
  <si>
    <t xml:space="preserve">Thu từ hoạt động xổ số kiến thiết </t>
  </si>
  <si>
    <t>Thu từ quỹ đất công ích, hoa lợi công sản khác</t>
  </si>
  <si>
    <t>Thu viện trợ</t>
  </si>
  <si>
    <t>Biểu số 84/CK-NSNN</t>
  </si>
  <si>
    <t>Ngân sách huyện</t>
  </si>
  <si>
    <t xml:space="preserve">Chia ra </t>
  </si>
  <si>
    <t>Ngân sách cấp huyện</t>
  </si>
  <si>
    <t>CHI CÂN ĐỐI NGÂN SÁCH HUYỆN</t>
  </si>
  <si>
    <t>Chi đầu tư cho các dự án</t>
  </si>
  <si>
    <t>Chi giáo dục - đào tạo và dạy nghề</t>
  </si>
  <si>
    <t>Chi khoa học và công nghệ</t>
  </si>
  <si>
    <t>Chi đầu tư phát triển khác</t>
  </si>
  <si>
    <t>Trong đó:</t>
  </si>
  <si>
    <t>CHI CÁC CHƯƠNG TRÌNH MỤC TIÊU</t>
  </si>
  <si>
    <t>(Chi tiết theo từng chương trình mục tiêu quốc gia)</t>
  </si>
  <si>
    <t>(Chi tiết theo từng chương trình mục tiêu nhiệm vụ)</t>
  </si>
  <si>
    <t>CHI CHUYỂN NGUỒN SANG NĂM SAU</t>
  </si>
  <si>
    <t>Biểu số 85/CK-NSNN</t>
  </si>
  <si>
    <t>CHI NGÂN SÁCH CẤP HUYỆN THEO LĨNH VỰC</t>
  </si>
  <si>
    <t>1.1</t>
  </si>
  <si>
    <t>1.2</t>
  </si>
  <si>
    <t>1.3</t>
  </si>
  <si>
    <t>Chi y tế, dân số và gia đình</t>
  </si>
  <si>
    <t>1.4</t>
  </si>
  <si>
    <t>Chi văn hóa thông tin</t>
  </si>
  <si>
    <t>1.5</t>
  </si>
  <si>
    <t>Chi phát thanh, truyền hình, thông tấn</t>
  </si>
  <si>
    <t>1.6</t>
  </si>
  <si>
    <t>Chi thể dục thể thao</t>
  </si>
  <si>
    <t>1.7</t>
  </si>
  <si>
    <t>Chi bảo vệ môi trường</t>
  </si>
  <si>
    <t>1.8</t>
  </si>
  <si>
    <t>Chi các hoạt động kinh tế</t>
  </si>
  <si>
    <t>1.9</t>
  </si>
  <si>
    <t>Chi hoạt động của cơ quan quản lý hành chính, đảng, đoàn thể</t>
  </si>
  <si>
    <t>1.10</t>
  </si>
  <si>
    <t>Chi bảo đảm xã hội</t>
  </si>
  <si>
    <t>Chi hoạt động của cơ quan quản lý nhà nước, đảng, đoàn thể</t>
  </si>
  <si>
    <t xml:space="preserve">Dự phòng ngân sách </t>
  </si>
  <si>
    <t>TỔNG SỐ</t>
  </si>
  <si>
    <t>Biểu số 89/CK-NSNN</t>
  </si>
  <si>
    <t>Stt</t>
  </si>
  <si>
    <t>Tên đơn vị</t>
  </si>
  <si>
    <t>Thu ngân sách xã được hưởng theo phân cấp</t>
  </si>
  <si>
    <t>Số bổ sung cân đối từ ngân sách cấp huyện</t>
  </si>
  <si>
    <t>Tổng chi cân đối ngân sách xã</t>
  </si>
  <si>
    <t>Tổng số</t>
  </si>
  <si>
    <t>Thu ngân sách xã hưởng 100%</t>
  </si>
  <si>
    <t xml:space="preserve">Thu ngân sách xã hưởng từ các khoản thu phân chia </t>
  </si>
  <si>
    <t>Ngân sách xã</t>
  </si>
  <si>
    <t>UBND HUYỆN LÝ NHÂN</t>
  </si>
  <si>
    <t>Đơn vị: 1000 đồng</t>
  </si>
  <si>
    <t>Chi từ nguồn tăng thu ngân sách</t>
  </si>
  <si>
    <t>Đơn vị:  1000 đồng</t>
  </si>
  <si>
    <t>Thuế GTGT, MB</t>
  </si>
  <si>
    <t>Thuế Thu nhập doanh nghiệp</t>
  </si>
  <si>
    <t>Thuế Tài nguyên</t>
  </si>
  <si>
    <t>Thuế Tiêu thụ đặc biệt</t>
  </si>
  <si>
    <t>Chi an ninh quốc phòng</t>
  </si>
  <si>
    <t>Tổng thu ngân sách xã</t>
  </si>
  <si>
    <t>Thu tiền cấp quyền sử dụng đất</t>
  </si>
  <si>
    <t>CÂN ĐỐI NGÂN SÁCH HUYỆN NĂM 2020</t>
  </si>
  <si>
    <t>CÂN ĐỐI NGUỒN THU, CHI DỰ TOÁN NGÂN SÁCH CẤP HUYỆN
 VÀ NGÂN SÁCH XÃ NĂM 2020</t>
  </si>
  <si>
    <t>DỰ TOÁN CHI NGÂN SÁCH HUYỆN, CHI NGÂN SÁCH CẤP HUYỆN
 VÀ CHI NGÂN SÁCH XÃ THEO CƠ CẤU CHI NĂM 2020</t>
  </si>
  <si>
    <t>DỰ TOÁN CHI NGÂN SÁCH CẤP HUYỆN THEO TỪNG LĨNH VỰC NĂM 2020</t>
  </si>
  <si>
    <t>Các nhiệm vụ phát sinh trong năm</t>
  </si>
  <si>
    <t xml:space="preserve">Hợp Lý </t>
  </si>
  <si>
    <t>Văn Lý</t>
  </si>
  <si>
    <t>Chính Lý</t>
  </si>
  <si>
    <t>Nguyên Lý</t>
  </si>
  <si>
    <t>Công Lý</t>
  </si>
  <si>
    <t>TT Vĩnh Trụ</t>
  </si>
  <si>
    <t>Đồng Lý</t>
  </si>
  <si>
    <t>Đức Lý</t>
  </si>
  <si>
    <t>Đạo Lý</t>
  </si>
  <si>
    <t>Bắc Lý</t>
  </si>
  <si>
    <t>Chân Lý</t>
  </si>
  <si>
    <t>Nhân Khang</t>
  </si>
  <si>
    <t>Nhân Chinh</t>
  </si>
  <si>
    <t>Nhân Nghĩa</t>
  </si>
  <si>
    <t>Nhân Bình</t>
  </si>
  <si>
    <t>Xuân Khê</t>
  </si>
  <si>
    <t>Nhân Mỹ</t>
  </si>
  <si>
    <t>Nhân Hưng</t>
  </si>
  <si>
    <t>Nhân Đạo</t>
  </si>
  <si>
    <t>Nhân Thịnh</t>
  </si>
  <si>
    <t>Phú Phúc</t>
  </si>
  <si>
    <t>Tiến Thắng</t>
  </si>
  <si>
    <t>Hoà Hậu</t>
  </si>
  <si>
    <t>DỰ TOÁN THU NGÂN SÁCH NHÀ NƯỚC NĂM 2020</t>
  </si>
  <si>
    <t>DỰ TOÁN THU, SỐ BỔ SUNG VÀ DỰ TOÁN CHI CÂN ĐỐI NGÂN SÁCH TỪNG XÃ NĂM 2020</t>
  </si>
  <si>
    <t>Dự toán năm 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</si>
</sst>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\ _F_-;\-* #,##0.0\ _F_-;_-* &quot;-&quot;??\ _F_-;_-@_-"/>
    <numFmt numFmtId="173" formatCode="_-* #,##0\ _F_-;\-* #,##0\ _F_-;_-* &quot;-&quot;??\ _F_-;_-@_-"/>
    <numFmt numFmtId="174" formatCode="_-* #,##0.00\ _F_-;\-* #,##0.00\ _F_-;_-* &quot;-&quot;??\ _F_-;_-@_-"/>
    <numFmt numFmtId="175" formatCode="0.0"/>
    <numFmt numFmtId="176" formatCode="_-* #,##0.0\ _F_-;\-* #,##0.0\ _F_-;_-* &quot;-&quot;?\ _F_-;_-@_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?_);_(@_)"/>
    <numFmt numFmtId="180" formatCode="_-* #,##0\ _€_-;\-* #,##0\ _€_-;_-* &quot;-&quot;??\ _€_-;_-@_-"/>
    <numFmt numFmtId="181" formatCode="_(* #,##0.000_);_(* \(#,##0.000\);_(* &quot;-&quot;??_);_(@_)"/>
    <numFmt numFmtId="182" formatCode="###\ ###\ ###"/>
    <numFmt numFmtId="183" formatCode="_(* #,##0.0000_);_(* \(#,##0.0000\);_(* &quot;-&quot;??_);_(@_)"/>
    <numFmt numFmtId="184" formatCode="#,##0.0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_-* #,##0\ _F_-;\-* #,##0\ _F_-;_-* &quot;-&quot;\ _F_-;_-@_-"/>
    <numFmt numFmtId="191" formatCode="_-* #,##0.00\ &quot;F&quot;_-;\-* #,##0.00\ &quot;F&quot;_-;_-* &quot;-&quot;??\ &quot;F&quot;_-;_-@_-"/>
    <numFmt numFmtId="192" formatCode="#,##0\ &quot;Esc.&quot;;\-#,##0\ &quot;Esc.&quot;"/>
    <numFmt numFmtId="193" formatCode="#,##0\ &quot;Esc.&quot;;[Red]\-#,##0\ &quot;Esc.&quot;"/>
    <numFmt numFmtId="194" formatCode="#,##0.00\ &quot;Esc.&quot;;\-#,##0.00\ &quot;Esc.&quot;"/>
    <numFmt numFmtId="195" formatCode="#,##0.00\ &quot;Esc.&quot;;[Red]\-#,##0.00\ &quot;Esc.&quot;"/>
    <numFmt numFmtId="196" formatCode="_-* #,##0\ &quot;Esc.&quot;_-;\-* #,##0\ &quot;Esc.&quot;_-;_-* &quot;-&quot;\ &quot;Esc.&quot;_-;_-@_-"/>
    <numFmt numFmtId="197" formatCode="_-* #,##0\ _E_s_c_._-;\-* #,##0\ _E_s_c_._-;_-* &quot;-&quot;\ _E_s_c_._-;_-@_-"/>
    <numFmt numFmtId="198" formatCode="_-* #,##0.00\ &quot;Esc.&quot;_-;\-* #,##0.00\ &quot;Esc.&quot;_-;_-* &quot;-&quot;??\ &quot;Esc.&quot;_-;_-@_-"/>
    <numFmt numFmtId="199" formatCode="_-* #,##0.00\ _E_s_c_._-;\-* #,##0.00\ _E_s_c_._-;_-* &quot;-&quot;??\ _E_s_c_._-;_-@_-"/>
    <numFmt numFmtId="200" formatCode="_-* #,##0\ _F_B_-;\-* #,##0\ _F_B_-;_-* &quot;-&quot;??\ _F_B_-;_-@_-"/>
    <numFmt numFmtId="201" formatCode="_(&quot;$&quot;* ###,0&quot;.&quot;00_);_(&quot;$&quot;* \(###,0&quot;.&quot;00\);_(&quot;$&quot;* &quot;-&quot;??_);_(@_)"/>
    <numFmt numFmtId="202" formatCode="_(* ###,0&quot;.&quot;00_);_(* \(###,0&quot;.&quot;00\);_(* &quot;-&quot;??_);_(@_)"/>
    <numFmt numFmtId="203" formatCode="_-* #,##0_-;\-* #,##0_-;_-* &quot;-&quot;_-;_-@_-"/>
    <numFmt numFmtId="204" formatCode="#,##0.000"/>
    <numFmt numFmtId="205" formatCode="#,##0.0000"/>
    <numFmt numFmtId="206" formatCode="0.0000"/>
    <numFmt numFmtId="207" formatCode="0.000"/>
    <numFmt numFmtId="208" formatCode="_-* #,##0.000\ _F_-;\-* #,##0.000\ _F_-;_-* &quot;-&quot;??\ _F_-;_-@_-"/>
    <numFmt numFmtId="209" formatCode="_ * #,##0_)_®_ ;_ * \(#,##0\)_®_ ;_ * &quot;-&quot;??_)_®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(* #,##0.00000_);_(* \(#,##0.00000\);_(* &quot;-&quot;??_);_(@_)"/>
    <numFmt numFmtId="215" formatCode="_(* #,##0.000000_);_(* \(#,##0.000000\);_(* &quot;-&quot;??_);_(@_)"/>
  </numFmts>
  <fonts count="93">
    <font>
      <sz val="12"/>
      <name val=".VnTime"/>
      <family val="0"/>
    </font>
    <font>
      <sz val="10"/>
      <name val=".VnTimeH"/>
      <family val="2"/>
    </font>
    <font>
      <b/>
      <sz val="12"/>
      <name val=".VnTimeH"/>
      <family val="2"/>
    </font>
    <font>
      <b/>
      <sz val="16"/>
      <name val=".VnTimeH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2"/>
      <name val=".VnTimeH"/>
      <family val="2"/>
    </font>
    <font>
      <sz val="10"/>
      <name val=".VnTime"/>
      <family val="2"/>
    </font>
    <font>
      <sz val="16"/>
      <name val=".VnTimeH"/>
      <family val="2"/>
    </font>
    <font>
      <u val="singleAccounting"/>
      <sz val="12"/>
      <name val=".VnTime"/>
      <family val="2"/>
    </font>
    <font>
      <b/>
      <sz val="10"/>
      <name val=".VnTimeH"/>
      <family val="2"/>
    </font>
    <font>
      <i/>
      <sz val="10"/>
      <name val=".VnTime"/>
      <family val="2"/>
    </font>
    <font>
      <b/>
      <sz val="12"/>
      <color indexed="10"/>
      <name val=".VnTime"/>
      <family val="2"/>
    </font>
    <font>
      <sz val="12"/>
      <color indexed="8"/>
      <name val=".VnTime"/>
      <family val="2"/>
    </font>
    <font>
      <b/>
      <sz val="10"/>
      <color indexed="10"/>
      <name val=".VnTime"/>
      <family val="2"/>
    </font>
    <font>
      <sz val="12"/>
      <color indexed="10"/>
      <name val=".VnTime"/>
      <family val="2"/>
    </font>
    <font>
      <sz val="10"/>
      <color indexed="8"/>
      <name val=".VnTime"/>
      <family val="2"/>
    </font>
    <font>
      <sz val="10"/>
      <color indexed="10"/>
      <name val=".VnTime"/>
      <family val="2"/>
    </font>
    <font>
      <b/>
      <sz val="14"/>
      <name val=".VnTimeH"/>
      <family val="2"/>
    </font>
    <font>
      <sz val="14"/>
      <name val=".VnTime"/>
      <family val="2"/>
    </font>
    <font>
      <sz val="10"/>
      <color indexed="12"/>
      <name val=".VnTime"/>
      <family val="2"/>
    </font>
    <font>
      <b/>
      <sz val="10"/>
      <color indexed="12"/>
      <name val=".VnTime"/>
      <family val="2"/>
    </font>
    <font>
      <b/>
      <sz val="12"/>
      <color indexed="12"/>
      <name val=".VnTime"/>
      <family val="2"/>
    </font>
    <font>
      <sz val="12"/>
      <color indexed="12"/>
      <name val=".VnTime"/>
      <family val="2"/>
    </font>
    <font>
      <b/>
      <u val="singleAccounting"/>
      <sz val="10"/>
      <name val=".VnTime"/>
      <family val="2"/>
    </font>
    <font>
      <u val="singleAccounting"/>
      <sz val="10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8"/>
      <name val=".VnTime"/>
      <family val="2"/>
    </font>
    <font>
      <b/>
      <sz val="10"/>
      <color indexed="8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.VnTimeH"/>
      <family val="2"/>
    </font>
    <font>
      <sz val="10"/>
      <color indexed="8"/>
      <name val=".VnTimeH"/>
      <family val="2"/>
    </font>
    <font>
      <sz val="12"/>
      <color indexed="8"/>
      <name val=".VnTimeH"/>
      <family val="2"/>
    </font>
    <font>
      <b/>
      <u val="single"/>
      <sz val="10"/>
      <name val=".VnTime"/>
      <family val="2"/>
    </font>
    <font>
      <u val="single"/>
      <sz val="10"/>
      <name val=".VnTime"/>
      <family val="2"/>
    </font>
    <font>
      <sz val="14"/>
      <color indexed="10"/>
      <name val=".VnTime"/>
      <family val="2"/>
    </font>
    <font>
      <b/>
      <sz val="14"/>
      <color indexed="10"/>
      <name val=".VnTime"/>
      <family val="2"/>
    </font>
    <font>
      <sz val="14"/>
      <color indexed="20"/>
      <name val=".VnTime"/>
      <family val="2"/>
    </font>
    <font>
      <b/>
      <sz val="14"/>
      <color indexed="20"/>
      <name val=".VnTime"/>
      <family val="2"/>
    </font>
    <font>
      <sz val="14"/>
      <color indexed="8"/>
      <name val=".VnTime"/>
      <family val="2"/>
    </font>
    <font>
      <b/>
      <sz val="14"/>
      <color indexed="8"/>
      <name val=".VnTime"/>
      <family val="2"/>
    </font>
    <font>
      <b/>
      <sz val="14"/>
      <color indexed="12"/>
      <name val=".VnTime"/>
      <family val="2"/>
    </font>
    <font>
      <sz val="14"/>
      <color indexed="12"/>
      <name val=".VnTime"/>
      <family val="2"/>
    </font>
    <font>
      <b/>
      <sz val="10"/>
      <color indexed="8"/>
      <name val=".VnTimeH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dashed"/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 style="thin"/>
    </border>
    <border>
      <left style="double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2" fillId="0" borderId="3" applyNumberFormat="0" applyAlignment="0" applyProtection="0"/>
    <xf numFmtId="0" fontId="32" fillId="0" borderId="4">
      <alignment horizontal="left" vertical="center"/>
      <protection/>
    </xf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8" applyNumberFormat="0" applyFill="0" applyAlignment="0" applyProtection="0"/>
    <xf numFmtId="0" fontId="84" fillId="31" borderId="0" applyNumberFormat="0" applyBorder="0" applyAlignment="0" applyProtection="0"/>
    <xf numFmtId="0" fontId="31" fillId="0" borderId="0">
      <alignment/>
      <protection/>
    </xf>
    <xf numFmtId="0" fontId="0" fillId="32" borderId="9" applyNumberFormat="0" applyFont="0" applyAlignment="0" applyProtection="0"/>
    <xf numFmtId="0" fontId="85" fillId="27" borderId="10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8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3" fontId="6" fillId="0" borderId="15" xfId="43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2" fontId="0" fillId="0" borderId="0" xfId="43" applyNumberFormat="1" applyFont="1" applyAlignment="1">
      <alignment horizontal="center"/>
    </xf>
    <xf numFmtId="172" fontId="7" fillId="0" borderId="0" xfId="43" applyNumberFormat="1" applyFont="1" applyAlignment="1">
      <alignment horizontal="center"/>
    </xf>
    <xf numFmtId="173" fontId="8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3" fontId="0" fillId="0" borderId="0" xfId="43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173" fontId="0" fillId="0" borderId="0" xfId="43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3" fontId="10" fillId="0" borderId="0" xfId="43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3" fontId="7" fillId="0" borderId="0" xfId="43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3" fontId="2" fillId="0" borderId="0" xfId="43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43" fontId="0" fillId="0" borderId="15" xfId="43" applyFont="1" applyBorder="1" applyAlignment="1">
      <alignment/>
    </xf>
    <xf numFmtId="43" fontId="6" fillId="0" borderId="15" xfId="43" applyFont="1" applyBorder="1" applyAlignment="1">
      <alignment/>
    </xf>
    <xf numFmtId="173" fontId="12" fillId="0" borderId="0" xfId="43" applyNumberFormat="1" applyFont="1" applyAlignment="1">
      <alignment/>
    </xf>
    <xf numFmtId="178" fontId="0" fillId="0" borderId="0" xfId="43" applyNumberFormat="1" applyFont="1" applyAlignment="1">
      <alignment/>
    </xf>
    <xf numFmtId="178" fontId="5" fillId="0" borderId="0" xfId="43" applyNumberFormat="1" applyFont="1" applyAlignment="1">
      <alignment horizontal="right"/>
    </xf>
    <xf numFmtId="0" fontId="5" fillId="0" borderId="14" xfId="0" applyFont="1" applyBorder="1" applyAlignment="1">
      <alignment/>
    </xf>
    <xf numFmtId="178" fontId="5" fillId="0" borderId="0" xfId="43" applyNumberFormat="1" applyFont="1" applyAlignment="1">
      <alignment/>
    </xf>
    <xf numFmtId="0" fontId="2" fillId="0" borderId="0" xfId="0" applyFont="1" applyAlignment="1">
      <alignment horizontal="center"/>
    </xf>
    <xf numFmtId="178" fontId="0" fillId="0" borderId="0" xfId="43" applyNumberFormat="1" applyFont="1" applyAlignment="1">
      <alignment/>
    </xf>
    <xf numFmtId="173" fontId="8" fillId="0" borderId="0" xfId="0" applyNumberFormat="1" applyFont="1" applyAlignment="1">
      <alignment horizontal="center"/>
    </xf>
    <xf numFmtId="43" fontId="0" fillId="0" borderId="17" xfId="43" applyFont="1" applyBorder="1" applyAlignment="1">
      <alignment/>
    </xf>
    <xf numFmtId="178" fontId="0" fillId="0" borderId="0" xfId="0" applyNumberFormat="1" applyAlignment="1">
      <alignment/>
    </xf>
    <xf numFmtId="0" fontId="16" fillId="0" borderId="0" xfId="0" applyFont="1" applyAlignment="1">
      <alignment/>
    </xf>
    <xf numFmtId="178" fontId="14" fillId="0" borderId="0" xfId="43" applyNumberFormat="1" applyFont="1" applyAlignment="1">
      <alignment/>
    </xf>
    <xf numFmtId="0" fontId="14" fillId="0" borderId="0" xfId="0" applyFont="1" applyAlignment="1">
      <alignment/>
    </xf>
    <xf numFmtId="43" fontId="0" fillId="0" borderId="0" xfId="43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0" xfId="43" applyNumberFormat="1" applyFont="1" applyAlignment="1">
      <alignment/>
    </xf>
    <xf numFmtId="0" fontId="22" fillId="0" borderId="15" xfId="0" applyFont="1" applyBorder="1" applyAlignment="1">
      <alignment/>
    </xf>
    <xf numFmtId="178" fontId="8" fillId="0" borderId="15" xfId="43" applyNumberFormat="1" applyFont="1" applyBorder="1" applyAlignment="1">
      <alignment/>
    </xf>
    <xf numFmtId="0" fontId="5" fillId="0" borderId="0" xfId="0" applyFont="1" applyAlignment="1">
      <alignment horizontal="center"/>
    </xf>
    <xf numFmtId="178" fontId="16" fillId="0" borderId="0" xfId="43" applyNumberFormat="1" applyFont="1" applyAlignment="1">
      <alignment/>
    </xf>
    <xf numFmtId="173" fontId="8" fillId="0" borderId="15" xfId="43" applyNumberFormat="1" applyFont="1" applyBorder="1" applyAlignment="1">
      <alignment/>
    </xf>
    <xf numFmtId="178" fontId="8" fillId="0" borderId="15" xfId="43" applyNumberFormat="1" applyFont="1" applyBorder="1" applyAlignment="1">
      <alignment/>
    </xf>
    <xf numFmtId="178" fontId="6" fillId="0" borderId="15" xfId="43" applyNumberFormat="1" applyFont="1" applyBorder="1" applyAlignment="1">
      <alignment/>
    </xf>
    <xf numFmtId="178" fontId="6" fillId="0" borderId="15" xfId="43" applyNumberFormat="1" applyFont="1" applyBorder="1" applyAlignment="1">
      <alignment horizontal="center" vertical="center" wrapText="1"/>
    </xf>
    <xf numFmtId="173" fontId="25" fillId="0" borderId="15" xfId="43" applyNumberFormat="1" applyFont="1" applyBorder="1" applyAlignment="1">
      <alignment horizontal="center" vertical="center" wrapText="1"/>
    </xf>
    <xf numFmtId="43" fontId="8" fillId="0" borderId="0" xfId="43" applyFont="1" applyAlignment="1">
      <alignment/>
    </xf>
    <xf numFmtId="0" fontId="8" fillId="0" borderId="15" xfId="0" applyFont="1" applyBorder="1" applyAlignment="1">
      <alignment/>
    </xf>
    <xf numFmtId="173" fontId="1" fillId="0" borderId="18" xfId="43" applyNumberFormat="1" applyFont="1" applyBorder="1" applyAlignment="1">
      <alignment/>
    </xf>
    <xf numFmtId="43" fontId="5" fillId="0" borderId="13" xfId="43" applyFont="1" applyBorder="1" applyAlignment="1">
      <alignment horizontal="center" vertical="center" wrapText="1"/>
    </xf>
    <xf numFmtId="43" fontId="0" fillId="0" borderId="0" xfId="43" applyFont="1" applyBorder="1" applyAlignment="1">
      <alignment/>
    </xf>
    <xf numFmtId="173" fontId="15" fillId="0" borderId="15" xfId="43" applyNumberFormat="1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178" fontId="25" fillId="0" borderId="15" xfId="43" applyNumberFormat="1" applyFont="1" applyBorder="1" applyAlignment="1">
      <alignment horizontal="center" vertical="center" wrapText="1"/>
    </xf>
    <xf numFmtId="173" fontId="6" fillId="0" borderId="15" xfId="4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8" fontId="0" fillId="0" borderId="0" xfId="43" applyNumberFormat="1" applyFont="1" applyAlignment="1">
      <alignment/>
    </xf>
    <xf numFmtId="178" fontId="29" fillId="0" borderId="0" xfId="43" applyNumberFormat="1" applyFont="1" applyAlignment="1">
      <alignment/>
    </xf>
    <xf numFmtId="43" fontId="8" fillId="0" borderId="15" xfId="43" applyFont="1" applyBorder="1" applyAlignment="1">
      <alignment/>
    </xf>
    <xf numFmtId="43" fontId="8" fillId="0" borderId="19" xfId="43" applyFont="1" applyBorder="1" applyAlignment="1">
      <alignment/>
    </xf>
    <xf numFmtId="43" fontId="0" fillId="0" borderId="20" xfId="43" applyFont="1" applyBorder="1" applyAlignment="1">
      <alignment/>
    </xf>
    <xf numFmtId="43" fontId="0" fillId="0" borderId="21" xfId="43" applyFont="1" applyBorder="1" applyAlignment="1">
      <alignment/>
    </xf>
    <xf numFmtId="43" fontId="0" fillId="0" borderId="19" xfId="43" applyFont="1" applyBorder="1" applyAlignment="1">
      <alignment/>
    </xf>
    <xf numFmtId="43" fontId="0" fillId="0" borderId="22" xfId="43" applyFont="1" applyBorder="1" applyAlignment="1">
      <alignment/>
    </xf>
    <xf numFmtId="43" fontId="0" fillId="0" borderId="23" xfId="43" applyFont="1" applyBorder="1" applyAlignment="1">
      <alignment/>
    </xf>
    <xf numFmtId="0" fontId="3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/>
    </xf>
    <xf numFmtId="173" fontId="22" fillId="0" borderId="15" xfId="43" applyNumberFormat="1" applyFont="1" applyBorder="1" applyAlignment="1">
      <alignment/>
    </xf>
    <xf numFmtId="0" fontId="24" fillId="0" borderId="0" xfId="0" applyFont="1" applyAlignment="1">
      <alignment/>
    </xf>
    <xf numFmtId="173" fontId="6" fillId="0" borderId="0" xfId="43" applyNumberFormat="1" applyFont="1" applyBorder="1" applyAlignment="1">
      <alignment/>
    </xf>
    <xf numFmtId="43" fontId="22" fillId="0" borderId="19" xfId="43" applyFont="1" applyBorder="1" applyAlignment="1">
      <alignment/>
    </xf>
    <xf numFmtId="0" fontId="8" fillId="0" borderId="0" xfId="0" applyFont="1" applyAlignment="1">
      <alignment/>
    </xf>
    <xf numFmtId="43" fontId="15" fillId="0" borderId="20" xfId="4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8" fontId="15" fillId="0" borderId="20" xfId="43" applyNumberFormat="1" applyFont="1" applyBorder="1" applyAlignment="1">
      <alignment horizontal="center" vertical="center" wrapText="1"/>
    </xf>
    <xf numFmtId="178" fontId="30" fillId="0" borderId="15" xfId="43" applyNumberFormat="1" applyFont="1" applyBorder="1" applyAlignment="1">
      <alignment horizontal="center" vertical="center" wrapText="1"/>
    </xf>
    <xf numFmtId="178" fontId="8" fillId="0" borderId="0" xfId="43" applyNumberFormat="1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73" fontId="8" fillId="0" borderId="0" xfId="43" applyNumberFormat="1" applyFont="1" applyBorder="1" applyAlignment="1">
      <alignment/>
    </xf>
    <xf numFmtId="173" fontId="8" fillId="0" borderId="0" xfId="43" applyNumberFormat="1" applyFont="1" applyBorder="1" applyAlignment="1">
      <alignment/>
    </xf>
    <xf numFmtId="173" fontId="8" fillId="0" borderId="0" xfId="43" applyNumberFormat="1" applyFont="1" applyBorder="1" applyAlignment="1">
      <alignment horizontal="center" vertical="center" wrapText="1"/>
    </xf>
    <xf numFmtId="173" fontId="26" fillId="0" borderId="0" xfId="43" applyNumberFormat="1" applyFont="1" applyBorder="1" applyAlignment="1">
      <alignment horizontal="center" vertical="center" wrapText="1"/>
    </xf>
    <xf numFmtId="173" fontId="1" fillId="0" borderId="0" xfId="43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78" fontId="30" fillId="0" borderId="15" xfId="43" applyNumberFormat="1" applyFont="1" applyBorder="1" applyAlignment="1">
      <alignment horizontal="center"/>
    </xf>
    <xf numFmtId="178" fontId="15" fillId="0" borderId="15" xfId="43" applyNumberFormat="1" applyFont="1" applyBorder="1" applyAlignment="1">
      <alignment horizontal="center"/>
    </xf>
    <xf numFmtId="178" fontId="22" fillId="0" borderId="15" xfId="43" applyNumberFormat="1" applyFont="1" applyBorder="1" applyAlignment="1">
      <alignment horizontal="center"/>
    </xf>
    <xf numFmtId="43" fontId="2" fillId="0" borderId="0" xfId="43" applyFont="1" applyAlignment="1">
      <alignment horizontal="center"/>
    </xf>
    <xf numFmtId="43" fontId="1" fillId="0" borderId="0" xfId="43" applyFont="1" applyAlignment="1">
      <alignment horizontal="left" vertical="center"/>
    </xf>
    <xf numFmtId="43" fontId="4" fillId="0" borderId="0" xfId="43" applyFont="1" applyAlignment="1">
      <alignment horizontal="center"/>
    </xf>
    <xf numFmtId="43" fontId="5" fillId="0" borderId="0" xfId="43" applyFont="1" applyAlignment="1">
      <alignment horizontal="right"/>
    </xf>
    <xf numFmtId="43" fontId="5" fillId="0" borderId="24" xfId="43" applyFont="1" applyBorder="1" applyAlignment="1">
      <alignment horizontal="center" vertical="center" wrapText="1"/>
    </xf>
    <xf numFmtId="43" fontId="2" fillId="0" borderId="18" xfId="43" applyFont="1" applyBorder="1" applyAlignment="1">
      <alignment/>
    </xf>
    <xf numFmtId="43" fontId="5" fillId="0" borderId="0" xfId="43" applyFont="1" applyBorder="1" applyAlignment="1">
      <alignment horizontal="center" vertical="center" wrapText="1"/>
    </xf>
    <xf numFmtId="43" fontId="5" fillId="0" borderId="0" xfId="43" applyFont="1" applyBorder="1" applyAlignment="1">
      <alignment/>
    </xf>
    <xf numFmtId="43" fontId="5" fillId="0" borderId="0" xfId="43" applyFont="1" applyBorder="1" applyAlignment="1">
      <alignment/>
    </xf>
    <xf numFmtId="43" fontId="0" fillId="0" borderId="0" xfId="43" applyFont="1" applyBorder="1" applyAlignment="1">
      <alignment/>
    </xf>
    <xf numFmtId="43" fontId="0" fillId="0" borderId="0" xfId="43" applyFont="1" applyBorder="1" applyAlignment="1">
      <alignment horizontal="center" vertical="center" wrapText="1"/>
    </xf>
    <xf numFmtId="43" fontId="2" fillId="0" borderId="0" xfId="43" applyFont="1" applyBorder="1" applyAlignment="1">
      <alignment/>
    </xf>
    <xf numFmtId="43" fontId="0" fillId="0" borderId="0" xfId="43" applyFont="1" applyBorder="1" applyAlignment="1">
      <alignment horizontal="center"/>
    </xf>
    <xf numFmtId="43" fontId="7" fillId="0" borderId="0" xfId="43" applyFont="1" applyBorder="1" applyAlignment="1">
      <alignment horizontal="center"/>
    </xf>
    <xf numFmtId="0" fontId="20" fillId="0" borderId="15" xfId="0" applyFont="1" applyBorder="1" applyAlignment="1">
      <alignment/>
    </xf>
    <xf numFmtId="0" fontId="33" fillId="33" borderId="0" xfId="15" applyFont="1" applyFill="1">
      <alignment/>
      <protection/>
    </xf>
    <xf numFmtId="0" fontId="31" fillId="0" borderId="0" xfId="15">
      <alignment/>
      <protection/>
    </xf>
    <xf numFmtId="0" fontId="31" fillId="33" borderId="0" xfId="15" applyFill="1">
      <alignment/>
      <protection/>
    </xf>
    <xf numFmtId="0" fontId="31" fillId="34" borderId="25" xfId="15" applyFill="1" applyBorder="1">
      <alignment/>
      <protection/>
    </xf>
    <xf numFmtId="0" fontId="34" fillId="35" borderId="26" xfId="15" applyFont="1" applyFill="1" applyBorder="1" applyAlignment="1">
      <alignment horizontal="center"/>
      <protection/>
    </xf>
    <xf numFmtId="0" fontId="35" fillId="36" borderId="27" xfId="15" applyFont="1" applyFill="1" applyBorder="1" applyAlignment="1">
      <alignment horizontal="center"/>
      <protection/>
    </xf>
    <xf numFmtId="0" fontId="34" fillId="35" borderId="27" xfId="15" applyFont="1" applyFill="1" applyBorder="1" applyAlignment="1">
      <alignment horizontal="center"/>
      <protection/>
    </xf>
    <xf numFmtId="0" fontId="34" fillId="35" borderId="28" xfId="15" applyFont="1" applyFill="1" applyBorder="1" applyAlignment="1">
      <alignment horizontal="center"/>
      <protection/>
    </xf>
    <xf numFmtId="0" fontId="31" fillId="34" borderId="29" xfId="15" applyFill="1" applyBorder="1">
      <alignment/>
      <protection/>
    </xf>
    <xf numFmtId="0" fontId="31" fillId="34" borderId="30" xfId="15" applyFill="1" applyBorder="1">
      <alignment/>
      <protection/>
    </xf>
    <xf numFmtId="43" fontId="0" fillId="0" borderId="0" xfId="43" applyFont="1" applyBorder="1" applyAlignment="1">
      <alignment horizontal="center" vertical="center" wrapText="1"/>
    </xf>
    <xf numFmtId="43" fontId="0" fillId="0" borderId="0" xfId="43" applyFont="1" applyAlignment="1">
      <alignment/>
    </xf>
    <xf numFmtId="178" fontId="8" fillId="0" borderId="0" xfId="43" applyNumberFormat="1" applyFont="1" applyAlignment="1">
      <alignment/>
    </xf>
    <xf numFmtId="178" fontId="8" fillId="0" borderId="0" xfId="43" applyNumberFormat="1" applyFont="1" applyBorder="1" applyAlignment="1">
      <alignment horizontal="center" vertical="center" wrapText="1"/>
    </xf>
    <xf numFmtId="43" fontId="3" fillId="0" borderId="0" xfId="43" applyFont="1" applyBorder="1" applyAlignment="1">
      <alignment horizontal="center" vertical="center" wrapText="1"/>
    </xf>
    <xf numFmtId="43" fontId="0" fillId="0" borderId="0" xfId="43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3" fontId="36" fillId="0" borderId="0" xfId="43" applyFont="1" applyBorder="1" applyAlignment="1">
      <alignment horizontal="center" vertical="center" wrapText="1"/>
    </xf>
    <xf numFmtId="43" fontId="14" fillId="0" borderId="0" xfId="43" applyFont="1" applyAlignment="1">
      <alignment horizontal="center" vertical="center" wrapText="1"/>
    </xf>
    <xf numFmtId="178" fontId="37" fillId="0" borderId="0" xfId="43" applyNumberFormat="1" applyFont="1" applyBorder="1" applyAlignment="1">
      <alignment horizontal="center" vertical="center" wrapText="1"/>
    </xf>
    <xf numFmtId="43" fontId="0" fillId="0" borderId="0" xfId="43" applyFont="1" applyAlignment="1">
      <alignment/>
    </xf>
    <xf numFmtId="173" fontId="7" fillId="0" borderId="18" xfId="43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5" fillId="0" borderId="0" xfId="43" applyNumberFormat="1" applyFont="1" applyBorder="1" applyAlignment="1">
      <alignment/>
    </xf>
    <xf numFmtId="173" fontId="0" fillId="0" borderId="0" xfId="43" applyNumberFormat="1" applyFont="1" applyAlignment="1">
      <alignment/>
    </xf>
    <xf numFmtId="0" fontId="38" fillId="0" borderId="0" xfId="0" applyFont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3" fontId="0" fillId="0" borderId="0" xfId="43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43" fontId="0" fillId="0" borderId="31" xfId="43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3" fontId="16" fillId="0" borderId="20" xfId="43" applyFont="1" applyBorder="1" applyAlignment="1">
      <alignment/>
    </xf>
    <xf numFmtId="178" fontId="0" fillId="0" borderId="15" xfId="0" applyNumberFormat="1" applyBorder="1" applyAlignment="1">
      <alignment/>
    </xf>
    <xf numFmtId="178" fontId="2" fillId="0" borderId="0" xfId="43" applyNumberFormat="1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3" fontId="11" fillId="0" borderId="0" xfId="43" applyFont="1" applyAlignment="1">
      <alignment horizontal="center"/>
    </xf>
    <xf numFmtId="43" fontId="6" fillId="0" borderId="0" xfId="43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43" fontId="6" fillId="0" borderId="13" xfId="43" applyFont="1" applyBorder="1" applyAlignment="1">
      <alignment horizontal="center" vertical="center" wrapText="1"/>
    </xf>
    <xf numFmtId="43" fontId="6" fillId="0" borderId="24" xfId="43" applyFont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173" fontId="11" fillId="0" borderId="18" xfId="0" applyNumberFormat="1" applyFont="1" applyBorder="1" applyAlignment="1">
      <alignment/>
    </xf>
    <xf numFmtId="43" fontId="11" fillId="0" borderId="18" xfId="43" applyFont="1" applyBorder="1" applyAlignment="1">
      <alignment/>
    </xf>
    <xf numFmtId="43" fontId="8" fillId="0" borderId="17" xfId="43" applyFont="1" applyBorder="1" applyAlignment="1">
      <alignment/>
    </xf>
    <xf numFmtId="0" fontId="40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11" fillId="0" borderId="0" xfId="43" applyFont="1" applyBorder="1" applyAlignment="1">
      <alignment horizontal="center" vertical="center" wrapText="1"/>
    </xf>
    <xf numFmtId="43" fontId="8" fillId="0" borderId="0" xfId="43" applyFont="1" applyAlignment="1">
      <alignment horizontal="center" vertical="center" wrapText="1"/>
    </xf>
    <xf numFmtId="43" fontId="8" fillId="0" borderId="0" xfId="43" applyFont="1" applyBorder="1" applyAlignment="1">
      <alignment/>
    </xf>
    <xf numFmtId="43" fontId="8" fillId="0" borderId="0" xfId="43" applyFont="1" applyBorder="1" applyAlignment="1">
      <alignment horizontal="center" vertical="center" wrapText="1"/>
    </xf>
    <xf numFmtId="43" fontId="8" fillId="0" borderId="0" xfId="43" applyFont="1" applyAlignment="1">
      <alignment/>
    </xf>
    <xf numFmtId="0" fontId="6" fillId="0" borderId="0" xfId="0" applyFont="1" applyBorder="1" applyAlignment="1">
      <alignment/>
    </xf>
    <xf numFmtId="43" fontId="6" fillId="0" borderId="0" xfId="43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43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3" fontId="8" fillId="0" borderId="0" xfId="43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3" fontId="11" fillId="0" borderId="0" xfId="43" applyFont="1" applyBorder="1" applyAlignment="1">
      <alignment/>
    </xf>
    <xf numFmtId="43" fontId="8" fillId="0" borderId="0" xfId="43" applyFont="1" applyBorder="1" applyAlignment="1">
      <alignment horizontal="center"/>
    </xf>
    <xf numFmtId="43" fontId="1" fillId="0" borderId="0" xfId="43" applyFont="1" applyBorder="1" applyAlignment="1">
      <alignment horizontal="center"/>
    </xf>
    <xf numFmtId="178" fontId="17" fillId="0" borderId="15" xfId="43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78" fontId="9" fillId="0" borderId="0" xfId="43" applyNumberFormat="1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178" fontId="8" fillId="0" borderId="0" xfId="43" applyNumberFormat="1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178" fontId="6" fillId="0" borderId="20" xfId="43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178" fontId="15" fillId="0" borderId="15" xfId="43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178" fontId="8" fillId="0" borderId="15" xfId="43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21" fillId="0" borderId="35" xfId="0" applyFont="1" applyBorder="1" applyAlignment="1">
      <alignment/>
    </xf>
    <xf numFmtId="178" fontId="8" fillId="0" borderId="35" xfId="43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36" xfId="0" applyFont="1" applyBorder="1" applyAlignment="1">
      <alignment/>
    </xf>
    <xf numFmtId="178" fontId="15" fillId="0" borderId="36" xfId="43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78" fontId="41" fillId="0" borderId="20" xfId="43" applyNumberFormat="1" applyFont="1" applyBorder="1" applyAlignment="1">
      <alignment horizontal="center" vertical="center" wrapText="1"/>
    </xf>
    <xf numFmtId="178" fontId="20" fillId="0" borderId="37" xfId="43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178" fontId="42" fillId="0" borderId="20" xfId="43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178" fontId="42" fillId="0" borderId="15" xfId="43" applyNumberFormat="1" applyFont="1" applyBorder="1" applyAlignment="1">
      <alignment horizontal="center" vertical="center" wrapText="1"/>
    </xf>
    <xf numFmtId="178" fontId="20" fillId="0" borderId="15" xfId="43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178" fontId="44" fillId="0" borderId="15" xfId="43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178" fontId="45" fillId="0" borderId="15" xfId="43" applyNumberFormat="1" applyFont="1" applyBorder="1" applyAlignment="1">
      <alignment horizontal="left" vertical="center" wrapText="1"/>
    </xf>
    <xf numFmtId="178" fontId="46" fillId="0" borderId="15" xfId="43" applyNumberFormat="1" applyFont="1" applyBorder="1" applyAlignment="1">
      <alignment horizontal="center" vertical="center" wrapText="1"/>
    </xf>
    <xf numFmtId="178" fontId="45" fillId="0" borderId="15" xfId="43" applyNumberFormat="1" applyFont="1" applyBorder="1" applyAlignment="1">
      <alignment horizontal="center" vertical="center" wrapText="1"/>
    </xf>
    <xf numFmtId="178" fontId="45" fillId="0" borderId="15" xfId="43" applyNumberFormat="1" applyFont="1" applyBorder="1" applyAlignment="1">
      <alignment horizontal="center"/>
    </xf>
    <xf numFmtId="178" fontId="45" fillId="0" borderId="15" xfId="43" applyNumberFormat="1" applyFont="1" applyBorder="1" applyAlignment="1">
      <alignment horizontal="left"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left"/>
    </xf>
    <xf numFmtId="178" fontId="43" fillId="0" borderId="15" xfId="43" applyNumberFormat="1" applyFont="1" applyBorder="1" applyAlignment="1">
      <alignment horizontal="center"/>
    </xf>
    <xf numFmtId="178" fontId="43" fillId="0" borderId="15" xfId="43" applyNumberFormat="1" applyFont="1" applyBorder="1" applyAlignment="1">
      <alignment horizontal="left"/>
    </xf>
    <xf numFmtId="178" fontId="45" fillId="0" borderId="15" xfId="43" applyNumberFormat="1" applyFont="1" applyFill="1" applyBorder="1" applyAlignment="1">
      <alignment horizontal="left"/>
    </xf>
    <xf numFmtId="178" fontId="43" fillId="0" borderId="15" xfId="43" applyNumberFormat="1" applyFont="1" applyFill="1" applyBorder="1" applyAlignment="1">
      <alignment horizontal="left"/>
    </xf>
    <xf numFmtId="178" fontId="43" fillId="0" borderId="15" xfId="43" applyNumberFormat="1" applyFont="1" applyBorder="1" applyAlignment="1">
      <alignment horizontal="center" vertical="center" wrapText="1"/>
    </xf>
    <xf numFmtId="178" fontId="43" fillId="0" borderId="15" xfId="43" applyNumberFormat="1" applyFont="1" applyBorder="1" applyAlignment="1">
      <alignment horizontal="left" vertical="center" wrapText="1"/>
    </xf>
    <xf numFmtId="178" fontId="43" fillId="0" borderId="15" xfId="43" applyNumberFormat="1" applyFont="1" applyBorder="1" applyAlignment="1">
      <alignment/>
    </xf>
    <xf numFmtId="0" fontId="43" fillId="0" borderId="15" xfId="0" applyFont="1" applyBorder="1" applyAlignment="1">
      <alignment horizontal="left"/>
    </xf>
    <xf numFmtId="178" fontId="45" fillId="0" borderId="15" xfId="43" applyNumberFormat="1" applyFont="1" applyBorder="1" applyAlignment="1">
      <alignment/>
    </xf>
    <xf numFmtId="178" fontId="8" fillId="0" borderId="15" xfId="43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/>
    </xf>
    <xf numFmtId="178" fontId="43" fillId="0" borderId="15" xfId="43" applyNumberFormat="1" applyFont="1" applyBorder="1" applyAlignment="1">
      <alignment vertical="center" wrapText="1"/>
    </xf>
    <xf numFmtId="178" fontId="45" fillId="0" borderId="15" xfId="43" applyNumberFormat="1" applyFont="1" applyBorder="1" applyAlignment="1">
      <alignment vertical="center" wrapText="1"/>
    </xf>
    <xf numFmtId="178" fontId="21" fillId="0" borderId="15" xfId="43" applyNumberFormat="1" applyFont="1" applyBorder="1" applyAlignment="1">
      <alignment horizontal="center" vertical="center" wrapText="1"/>
    </xf>
    <xf numFmtId="178" fontId="43" fillId="0" borderId="15" xfId="43" applyNumberFormat="1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left"/>
    </xf>
    <xf numFmtId="178" fontId="41" fillId="0" borderId="15" xfId="43" applyNumberFormat="1" applyFont="1" applyBorder="1" applyAlignment="1">
      <alignment horizontal="center" vertical="center" wrapText="1"/>
    </xf>
    <xf numFmtId="178" fontId="41" fillId="0" borderId="15" xfId="43" applyNumberFormat="1" applyFont="1" applyBorder="1" applyAlignment="1">
      <alignment/>
    </xf>
    <xf numFmtId="178" fontId="42" fillId="0" borderId="15" xfId="43" applyNumberFormat="1" applyFont="1" applyBorder="1" applyAlignment="1">
      <alignment/>
    </xf>
    <xf numFmtId="0" fontId="45" fillId="0" borderId="15" xfId="0" applyFont="1" applyBorder="1" applyAlignment="1">
      <alignment horizontal="center"/>
    </xf>
    <xf numFmtId="178" fontId="46" fillId="0" borderId="15" xfId="43" applyNumberFormat="1" applyFont="1" applyBorder="1" applyAlignment="1">
      <alignment/>
    </xf>
    <xf numFmtId="178" fontId="47" fillId="0" borderId="36" xfId="43" applyNumberFormat="1" applyFont="1" applyBorder="1" applyAlignment="1">
      <alignment/>
    </xf>
    <xf numFmtId="0" fontId="48" fillId="0" borderId="36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8" fontId="40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173" fontId="6" fillId="0" borderId="36" xfId="43" applyNumberFormat="1" applyFont="1" applyBorder="1" applyAlignment="1">
      <alignment horizontal="center" vertical="center" wrapText="1"/>
    </xf>
    <xf numFmtId="173" fontId="25" fillId="0" borderId="22" xfId="43" applyNumberFormat="1" applyFont="1" applyBorder="1" applyAlignment="1">
      <alignment horizontal="center" vertical="center" wrapText="1"/>
    </xf>
    <xf numFmtId="43" fontId="0" fillId="0" borderId="0" xfId="43" applyFont="1" applyBorder="1" applyAlignment="1">
      <alignment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73" fontId="15" fillId="0" borderId="20" xfId="43" applyNumberFormat="1" applyFont="1" applyBorder="1" applyAlignment="1">
      <alignment/>
    </xf>
    <xf numFmtId="43" fontId="16" fillId="0" borderId="21" xfId="43" applyFont="1" applyBorder="1" applyAlignment="1">
      <alignment/>
    </xf>
    <xf numFmtId="43" fontId="16" fillId="0" borderId="0" xfId="43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43" fontId="24" fillId="0" borderId="20" xfId="43" applyFont="1" applyBorder="1" applyAlignment="1">
      <alignment/>
    </xf>
    <xf numFmtId="43" fontId="24" fillId="0" borderId="21" xfId="43" applyFont="1" applyBorder="1" applyAlignment="1">
      <alignment/>
    </xf>
    <xf numFmtId="43" fontId="24" fillId="0" borderId="0" xfId="43" applyFont="1" applyBorder="1" applyAlignment="1">
      <alignment/>
    </xf>
    <xf numFmtId="43" fontId="24" fillId="0" borderId="15" xfId="43" applyFont="1" applyBorder="1" applyAlignment="1">
      <alignment/>
    </xf>
    <xf numFmtId="43" fontId="24" fillId="0" borderId="19" xfId="43" applyFont="1" applyBorder="1" applyAlignment="1">
      <alignment/>
    </xf>
    <xf numFmtId="178" fontId="45" fillId="0" borderId="0" xfId="43" applyNumberFormat="1" applyFont="1" applyAlignment="1">
      <alignment horizontal="center"/>
    </xf>
    <xf numFmtId="173" fontId="30" fillId="0" borderId="15" xfId="43" applyNumberFormat="1" applyFont="1" applyBorder="1" applyAlignment="1">
      <alignment/>
    </xf>
    <xf numFmtId="173" fontId="30" fillId="0" borderId="15" xfId="43" applyNumberFormat="1" applyFont="1" applyBorder="1" applyAlignment="1">
      <alignment horizontal="center" vertical="center" wrapText="1"/>
    </xf>
    <xf numFmtId="43" fontId="21" fillId="0" borderId="19" xfId="43" applyFont="1" applyBorder="1" applyAlignment="1">
      <alignment/>
    </xf>
    <xf numFmtId="0" fontId="8" fillId="0" borderId="15" xfId="0" applyFont="1" applyBorder="1" applyAlignment="1">
      <alignment horizontal="center" wrapText="1"/>
    </xf>
    <xf numFmtId="178" fontId="8" fillId="0" borderId="15" xfId="43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8" fillId="0" borderId="19" xfId="43" applyFont="1" applyBorder="1" applyAlignment="1">
      <alignment horizontal="center" wrapText="1"/>
    </xf>
    <xf numFmtId="0" fontId="37" fillId="0" borderId="0" xfId="0" applyFont="1" applyBorder="1" applyAlignment="1">
      <alignment horizontal="center" vertical="center" wrapText="1"/>
    </xf>
    <xf numFmtId="43" fontId="49" fillId="0" borderId="0" xfId="43" applyFont="1" applyBorder="1" applyAlignment="1">
      <alignment horizontal="center" vertical="center" wrapText="1"/>
    </xf>
    <xf numFmtId="43" fontId="17" fillId="0" borderId="0" xfId="43" applyFont="1" applyAlignment="1">
      <alignment horizontal="center" vertical="center" wrapText="1"/>
    </xf>
    <xf numFmtId="43" fontId="8" fillId="0" borderId="0" xfId="43" applyFont="1" applyAlignment="1">
      <alignment horizontal="center"/>
    </xf>
    <xf numFmtId="173" fontId="15" fillId="0" borderId="15" xfId="43" applyNumberFormat="1" applyFont="1" applyBorder="1" applyAlignment="1">
      <alignment horizontal="center"/>
    </xf>
    <xf numFmtId="173" fontId="22" fillId="0" borderId="15" xfId="43" applyNumberFormat="1" applyFont="1" applyBorder="1" applyAlignment="1">
      <alignment horizontal="center"/>
    </xf>
    <xf numFmtId="173" fontId="30" fillId="0" borderId="15" xfId="43" applyNumberFormat="1" applyFont="1" applyBorder="1" applyAlignment="1">
      <alignment horizontal="center"/>
    </xf>
    <xf numFmtId="173" fontId="1" fillId="0" borderId="18" xfId="43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8" fillId="0" borderId="0" xfId="43" applyNumberFormat="1" applyFont="1" applyAlignment="1">
      <alignment horizontal="center"/>
    </xf>
    <xf numFmtId="178" fontId="8" fillId="0" borderId="0" xfId="43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3" fontId="8" fillId="0" borderId="0" xfId="43" applyNumberFormat="1" applyFont="1" applyBorder="1" applyAlignment="1">
      <alignment horizontal="center"/>
    </xf>
    <xf numFmtId="173" fontId="8" fillId="0" borderId="0" xfId="43" applyNumberFormat="1" applyFont="1" applyBorder="1" applyAlignment="1">
      <alignment horizontal="center"/>
    </xf>
    <xf numFmtId="173" fontId="1" fillId="0" borderId="0" xfId="43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178" fontId="8" fillId="0" borderId="15" xfId="43" applyNumberFormat="1" applyFont="1" applyBorder="1" applyAlignment="1">
      <alignment horizontal="center" wrapText="1"/>
    </xf>
    <xf numFmtId="173" fontId="8" fillId="0" borderId="15" xfId="43" applyNumberFormat="1" applyFont="1" applyBorder="1" applyAlignment="1">
      <alignment horizontal="center" vertical="center" wrapText="1"/>
    </xf>
    <xf numFmtId="43" fontId="6" fillId="0" borderId="19" xfId="43" applyFont="1" applyBorder="1" applyAlignment="1">
      <alignment/>
    </xf>
    <xf numFmtId="0" fontId="13" fillId="0" borderId="3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73" fontId="15" fillId="0" borderId="20" xfId="43" applyNumberFormat="1" applyFont="1" applyBorder="1" applyAlignment="1">
      <alignment horizontal="center" vertical="center" wrapText="1"/>
    </xf>
    <xf numFmtId="43" fontId="18" fillId="0" borderId="20" xfId="43" applyFont="1" applyBorder="1" applyAlignment="1">
      <alignment horizontal="center" vertical="center" wrapText="1"/>
    </xf>
    <xf numFmtId="43" fontId="18" fillId="0" borderId="21" xfId="43" applyFont="1" applyBorder="1" applyAlignment="1">
      <alignment horizontal="center" vertical="center" wrapText="1"/>
    </xf>
    <xf numFmtId="178" fontId="15" fillId="0" borderId="20" xfId="43" applyNumberFormat="1" applyFont="1" applyBorder="1" applyAlignment="1">
      <alignment horizontal="center" vertical="center" wrapText="1"/>
    </xf>
    <xf numFmtId="43" fontId="18" fillId="0" borderId="15" xfId="43" applyFont="1" applyBorder="1" applyAlignment="1">
      <alignment/>
    </xf>
    <xf numFmtId="43" fontId="15" fillId="0" borderId="15" xfId="43" applyFont="1" applyBorder="1" applyAlignment="1">
      <alignment/>
    </xf>
    <xf numFmtId="173" fontId="8" fillId="0" borderId="15" xfId="43" applyNumberFormat="1" applyFont="1" applyBorder="1" applyAlignment="1">
      <alignment horizontal="center" wrapText="1"/>
    </xf>
    <xf numFmtId="43" fontId="18" fillId="0" borderId="15" xfId="43" applyFont="1" applyBorder="1" applyAlignment="1">
      <alignment horizontal="center" wrapText="1"/>
    </xf>
    <xf numFmtId="43" fontId="18" fillId="0" borderId="15" xfId="43" applyFont="1" applyBorder="1" applyAlignment="1">
      <alignment horizontal="center" vertical="center"/>
    </xf>
    <xf numFmtId="43" fontId="8" fillId="0" borderId="19" xfId="43" applyFont="1" applyBorder="1" applyAlignment="1">
      <alignment horizontal="center" vertical="center"/>
    </xf>
    <xf numFmtId="43" fontId="18" fillId="0" borderId="15" xfId="43" applyFont="1" applyBorder="1" applyAlignment="1">
      <alignment horizontal="center" vertical="center" wrapText="1"/>
    </xf>
    <xf numFmtId="43" fontId="8" fillId="0" borderId="19" xfId="43" applyFont="1" applyBorder="1" applyAlignment="1">
      <alignment horizontal="center" vertical="center" wrapText="1"/>
    </xf>
    <xf numFmtId="178" fontId="8" fillId="0" borderId="19" xfId="43" applyNumberFormat="1" applyFont="1" applyBorder="1" applyAlignment="1">
      <alignment horizontal="center" vertical="center"/>
    </xf>
    <xf numFmtId="178" fontId="6" fillId="0" borderId="13" xfId="43" applyNumberFormat="1" applyFont="1" applyBorder="1" applyAlignment="1">
      <alignment horizontal="center" vertical="center" wrapText="1"/>
    </xf>
    <xf numFmtId="178" fontId="1" fillId="0" borderId="18" xfId="43" applyNumberFormat="1" applyFont="1" applyBorder="1" applyAlignment="1">
      <alignment horizontal="center"/>
    </xf>
    <xf numFmtId="178" fontId="1" fillId="0" borderId="0" xfId="43" applyNumberFormat="1" applyFont="1" applyAlignment="1">
      <alignment horizontal="center"/>
    </xf>
    <xf numFmtId="178" fontId="1" fillId="0" borderId="0" xfId="43" applyNumberFormat="1" applyFont="1" applyBorder="1" applyAlignment="1">
      <alignment horizontal="center" vertical="center" wrapText="1"/>
    </xf>
    <xf numFmtId="178" fontId="8" fillId="0" borderId="0" xfId="43" applyNumberFormat="1" applyFont="1" applyBorder="1" applyAlignment="1">
      <alignment horizontal="center"/>
    </xf>
    <xf numFmtId="178" fontId="8" fillId="0" borderId="0" xfId="43" applyNumberFormat="1" applyFont="1" applyBorder="1" applyAlignment="1">
      <alignment horizontal="center"/>
    </xf>
    <xf numFmtId="178" fontId="26" fillId="0" borderId="0" xfId="43" applyNumberFormat="1" applyFont="1" applyBorder="1" applyAlignment="1">
      <alignment horizontal="center" vertical="center" wrapText="1"/>
    </xf>
    <xf numFmtId="178" fontId="1" fillId="0" borderId="0" xfId="43" applyNumberFormat="1" applyFont="1" applyBorder="1" applyAlignment="1">
      <alignment horizontal="center"/>
    </xf>
    <xf numFmtId="0" fontId="16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39" fillId="0" borderId="0" xfId="0" applyNumberFormat="1" applyFont="1" applyAlignment="1">
      <alignment horizontal="left" vertical="center"/>
    </xf>
    <xf numFmtId="172" fontId="0" fillId="0" borderId="0" xfId="43" applyNumberFormat="1" applyFont="1" applyAlignment="1">
      <alignment horizontal="center"/>
    </xf>
    <xf numFmtId="172" fontId="2" fillId="0" borderId="0" xfId="43" applyNumberFormat="1" applyFont="1" applyAlignment="1">
      <alignment horizontal="center"/>
    </xf>
    <xf numFmtId="0" fontId="19" fillId="0" borderId="0" xfId="0" applyFont="1" applyAlignment="1">
      <alignment horizontal="left" vertical="center"/>
    </xf>
    <xf numFmtId="173" fontId="20" fillId="0" borderId="0" xfId="43" applyNumberFormat="1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78" fontId="15" fillId="0" borderId="15" xfId="43" applyNumberFormat="1" applyFont="1" applyBorder="1" applyAlignment="1">
      <alignment horizontal="center"/>
    </xf>
    <xf numFmtId="173" fontId="6" fillId="0" borderId="15" xfId="43" applyNumberFormat="1" applyFont="1" applyBorder="1" applyAlignment="1">
      <alignment horizontal="center"/>
    </xf>
    <xf numFmtId="178" fontId="6" fillId="0" borderId="15" xfId="43" applyNumberFormat="1" applyFont="1" applyBorder="1" applyAlignment="1">
      <alignment horizontal="center"/>
    </xf>
    <xf numFmtId="178" fontId="8" fillId="0" borderId="15" xfId="43" applyNumberFormat="1" applyFont="1" applyBorder="1" applyAlignment="1">
      <alignment horizontal="center"/>
    </xf>
    <xf numFmtId="173" fontId="8" fillId="0" borderId="15" xfId="43" applyNumberFormat="1" applyFont="1" applyBorder="1" applyAlignment="1">
      <alignment horizontal="center"/>
    </xf>
    <xf numFmtId="178" fontId="18" fillId="0" borderId="15" xfId="43" applyNumberFormat="1" applyFont="1" applyBorder="1" applyAlignment="1">
      <alignment horizontal="center"/>
    </xf>
    <xf numFmtId="43" fontId="16" fillId="0" borderId="40" xfId="43" applyFont="1" applyBorder="1" applyAlignment="1">
      <alignment/>
    </xf>
    <xf numFmtId="43" fontId="2" fillId="0" borderId="41" xfId="43" applyFont="1" applyBorder="1" applyAlignment="1">
      <alignment/>
    </xf>
    <xf numFmtId="43" fontId="16" fillId="0" borderId="31" xfId="43" applyFont="1" applyBorder="1" applyAlignment="1">
      <alignment/>
    </xf>
    <xf numFmtId="0" fontId="50" fillId="0" borderId="0" xfId="0" applyFont="1" applyAlignment="1">
      <alignment/>
    </xf>
    <xf numFmtId="178" fontId="51" fillId="0" borderId="0" xfId="43" applyNumberFormat="1" applyFont="1" applyAlignment="1">
      <alignment/>
    </xf>
    <xf numFmtId="0" fontId="51" fillId="0" borderId="0" xfId="0" applyFont="1" applyAlignment="1">
      <alignment/>
    </xf>
    <xf numFmtId="178" fontId="51" fillId="0" borderId="0" xfId="0" applyNumberFormat="1" applyFont="1" applyAlignment="1">
      <alignment/>
    </xf>
    <xf numFmtId="178" fontId="51" fillId="0" borderId="37" xfId="43" applyNumberFormat="1" applyFont="1" applyBorder="1" applyAlignment="1">
      <alignment/>
    </xf>
    <xf numFmtId="178" fontId="50" fillId="0" borderId="0" xfId="0" applyNumberFormat="1" applyFont="1" applyAlignment="1">
      <alignment/>
    </xf>
    <xf numFmtId="178" fontId="50" fillId="0" borderId="0" xfId="43" applyNumberFormat="1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horizontal="center"/>
    </xf>
    <xf numFmtId="0" fontId="91" fillId="0" borderId="0" xfId="0" applyFont="1" applyAlignment="1">
      <alignment horizontal="right"/>
    </xf>
    <xf numFmtId="0" fontId="91" fillId="0" borderId="0" xfId="0" applyFont="1" applyAlignment="1">
      <alignment/>
    </xf>
    <xf numFmtId="0" fontId="51" fillId="0" borderId="37" xfId="0" applyFont="1" applyBorder="1" applyAlignment="1">
      <alignment horizontal="center" vertical="top" wrapText="1"/>
    </xf>
    <xf numFmtId="0" fontId="51" fillId="0" borderId="37" xfId="0" applyFont="1" applyBorder="1" applyAlignment="1">
      <alignment vertical="top" wrapText="1"/>
    </xf>
    <xf numFmtId="0" fontId="50" fillId="0" borderId="37" xfId="0" applyFont="1" applyBorder="1" applyAlignment="1">
      <alignment horizontal="center" wrapText="1"/>
    </xf>
    <xf numFmtId="0" fontId="50" fillId="0" borderId="37" xfId="0" applyFont="1" applyBorder="1" applyAlignment="1">
      <alignment horizontal="center" vertical="top" wrapText="1"/>
    </xf>
    <xf numFmtId="0" fontId="50" fillId="0" borderId="37" xfId="0" applyFont="1" applyBorder="1" applyAlignment="1">
      <alignment vertical="top" wrapText="1"/>
    </xf>
    <xf numFmtId="178" fontId="51" fillId="0" borderId="37" xfId="43" applyNumberFormat="1" applyFont="1" applyBorder="1" applyAlignment="1">
      <alignment vertical="top" wrapText="1"/>
    </xf>
    <xf numFmtId="178" fontId="50" fillId="0" borderId="37" xfId="43" applyNumberFormat="1" applyFont="1" applyBorder="1" applyAlignment="1">
      <alignment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8" fontId="51" fillId="0" borderId="37" xfId="43" applyNumberFormat="1" applyFont="1" applyBorder="1" applyAlignment="1">
      <alignment horizontal="center" vertical="top" wrapText="1"/>
    </xf>
    <xf numFmtId="178" fontId="50" fillId="0" borderId="37" xfId="43" applyNumberFormat="1" applyFont="1" applyBorder="1" applyAlignment="1">
      <alignment horizontal="center" vertical="top" wrapText="1"/>
    </xf>
    <xf numFmtId="178" fontId="50" fillId="0" borderId="0" xfId="43" applyNumberFormat="1" applyFont="1" applyBorder="1" applyAlignment="1">
      <alignment horizontal="center" vertical="top" wrapText="1"/>
    </xf>
    <xf numFmtId="0" fontId="51" fillId="0" borderId="37" xfId="0" applyFont="1" applyBorder="1" applyAlignment="1">
      <alignment horizontal="center" wrapText="1"/>
    </xf>
    <xf numFmtId="0" fontId="50" fillId="0" borderId="37" xfId="0" applyFont="1" applyBorder="1" applyAlignment="1">
      <alignment wrapText="1"/>
    </xf>
    <xf numFmtId="0" fontId="51" fillId="0" borderId="37" xfId="0" applyFont="1" applyBorder="1" applyAlignment="1">
      <alignment wrapText="1"/>
    </xf>
    <xf numFmtId="0" fontId="52" fillId="0" borderId="37" xfId="0" applyFont="1" applyBorder="1" applyAlignment="1">
      <alignment horizontal="center" wrapText="1"/>
    </xf>
    <xf numFmtId="0" fontId="52" fillId="0" borderId="37" xfId="0" applyFont="1" applyBorder="1" applyAlignment="1">
      <alignment wrapText="1"/>
    </xf>
    <xf numFmtId="0" fontId="52" fillId="0" borderId="0" xfId="0" applyFont="1" applyAlignment="1">
      <alignment/>
    </xf>
    <xf numFmtId="178" fontId="51" fillId="0" borderId="37" xfId="43" applyNumberFormat="1" applyFont="1" applyBorder="1" applyAlignment="1">
      <alignment horizontal="center" wrapText="1"/>
    </xf>
    <xf numFmtId="178" fontId="52" fillId="0" borderId="37" xfId="43" applyNumberFormat="1" applyFont="1" applyBorder="1" applyAlignment="1">
      <alignment horizontal="center" wrapText="1"/>
    </xf>
    <xf numFmtId="178" fontId="50" fillId="0" borderId="37" xfId="0" applyNumberFormat="1" applyFont="1" applyBorder="1" applyAlignment="1">
      <alignment horizontal="center" wrapText="1"/>
    </xf>
    <xf numFmtId="178" fontId="50" fillId="0" borderId="37" xfId="43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52" fillId="0" borderId="37" xfId="0" applyFont="1" applyBorder="1" applyAlignment="1">
      <alignment vertical="top" wrapText="1"/>
    </xf>
    <xf numFmtId="0" fontId="51" fillId="0" borderId="0" xfId="0" applyFont="1" applyAlignment="1">
      <alignment horizontal="right"/>
    </xf>
    <xf numFmtId="0" fontId="50" fillId="0" borderId="37" xfId="0" applyFont="1" applyBorder="1" applyAlignment="1">
      <alignment horizontal="center" vertical="center" wrapText="1"/>
    </xf>
    <xf numFmtId="178" fontId="50" fillId="0" borderId="37" xfId="0" applyNumberFormat="1" applyFont="1" applyBorder="1" applyAlignment="1">
      <alignment horizontal="center" vertical="center" wrapText="1"/>
    </xf>
    <xf numFmtId="178" fontId="50" fillId="0" borderId="37" xfId="43" applyNumberFormat="1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178" fontId="51" fillId="0" borderId="37" xfId="43" applyNumberFormat="1" applyFont="1" applyBorder="1" applyAlignment="1">
      <alignment horizontal="center" vertical="center" wrapText="1"/>
    </xf>
    <xf numFmtId="0" fontId="50" fillId="0" borderId="37" xfId="0" applyFont="1" applyBorder="1" applyAlignment="1">
      <alignment horizontal="left" vertical="center" wrapText="1"/>
    </xf>
    <xf numFmtId="0" fontId="51" fillId="0" borderId="37" xfId="0" applyFont="1" applyBorder="1" applyAlignment="1">
      <alignment horizontal="left" vertical="center" wrapText="1"/>
    </xf>
    <xf numFmtId="0" fontId="89" fillId="0" borderId="0" xfId="0" applyFont="1" applyAlignment="1">
      <alignment horizontal="right" vertical="top" wrapText="1"/>
    </xf>
    <xf numFmtId="0" fontId="50" fillId="0" borderId="29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left" vertical="center" wrapText="1"/>
    </xf>
    <xf numFmtId="0" fontId="89" fillId="0" borderId="0" xfId="0" applyFont="1" applyAlignment="1">
      <alignment horizontal="right" wrapText="1"/>
    </xf>
    <xf numFmtId="0" fontId="89" fillId="0" borderId="37" xfId="0" applyFont="1" applyBorder="1" applyAlignment="1">
      <alignment horizontal="center" vertical="top" wrapText="1"/>
    </xf>
    <xf numFmtId="0" fontId="90" fillId="0" borderId="37" xfId="0" applyFont="1" applyBorder="1" applyAlignment="1">
      <alignment horizontal="center" vertical="top" wrapText="1"/>
    </xf>
    <xf numFmtId="178" fontId="89" fillId="0" borderId="37" xfId="43" applyNumberFormat="1" applyFont="1" applyBorder="1" applyAlignment="1">
      <alignment horizontal="center" vertical="center" wrapText="1"/>
    </xf>
    <xf numFmtId="178" fontId="52" fillId="0" borderId="0" xfId="43" applyNumberFormat="1" applyFont="1" applyAlignment="1">
      <alignment/>
    </xf>
    <xf numFmtId="3" fontId="51" fillId="0" borderId="42" xfId="0" applyNumberFormat="1" applyFont="1" applyBorder="1" applyAlignment="1">
      <alignment/>
    </xf>
    <xf numFmtId="3" fontId="51" fillId="0" borderId="38" xfId="0" applyNumberFormat="1" applyFont="1" applyBorder="1" applyAlignment="1">
      <alignment/>
    </xf>
    <xf numFmtId="0" fontId="51" fillId="0" borderId="43" xfId="0" applyFont="1" applyBorder="1" applyAlignment="1">
      <alignment/>
    </xf>
    <xf numFmtId="0" fontId="51" fillId="0" borderId="37" xfId="0" applyFont="1" applyBorder="1" applyAlignment="1">
      <alignment/>
    </xf>
    <xf numFmtId="0" fontId="51" fillId="0" borderId="44" xfId="0" applyFont="1" applyBorder="1" applyAlignment="1">
      <alignment/>
    </xf>
    <xf numFmtId="0" fontId="51" fillId="0" borderId="45" xfId="0" applyFont="1" applyBorder="1" applyAlignment="1">
      <alignment/>
    </xf>
    <xf numFmtId="0" fontId="90" fillId="0" borderId="37" xfId="0" applyFont="1" applyBorder="1" applyAlignment="1">
      <alignment vertical="top" wrapText="1"/>
    </xf>
    <xf numFmtId="178" fontId="90" fillId="0" borderId="37" xfId="43" applyNumberFormat="1" applyFont="1" applyBorder="1" applyAlignment="1">
      <alignment horizontal="center" vertical="center" wrapText="1"/>
    </xf>
    <xf numFmtId="3" fontId="0" fillId="0" borderId="3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92" fillId="0" borderId="37" xfId="0" applyFont="1" applyBorder="1" applyAlignment="1">
      <alignment horizontal="center" vertical="center" wrapText="1"/>
    </xf>
    <xf numFmtId="178" fontId="90" fillId="0" borderId="0" xfId="43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78" fontId="8" fillId="0" borderId="29" xfId="43" applyNumberFormat="1" applyFont="1" applyBorder="1" applyAlignment="1">
      <alignment horizontal="center" vertical="center" wrapText="1"/>
    </xf>
    <xf numFmtId="178" fontId="8" fillId="0" borderId="38" xfId="43" applyNumberFormat="1" applyFont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/>
    </xf>
    <xf numFmtId="0" fontId="47" fillId="0" borderId="47" xfId="0" applyFont="1" applyFill="1" applyBorder="1" applyAlignment="1">
      <alignment horizontal="center"/>
    </xf>
    <xf numFmtId="0" fontId="90" fillId="0" borderId="37" xfId="0" applyFont="1" applyBorder="1" applyAlignment="1">
      <alignment horizontal="center" vertical="center" wrapText="1"/>
    </xf>
    <xf numFmtId="0" fontId="90" fillId="0" borderId="0" xfId="0" applyFont="1" applyAlignment="1">
      <alignment horizontal="left" wrapText="1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0" fillId="0" borderId="0" xfId="0" applyFont="1" applyAlignment="1">
      <alignment horizontal="left" vertical="top" wrapText="1"/>
    </xf>
    <xf numFmtId="0" fontId="90" fillId="0" borderId="0" xfId="0" applyFont="1" applyAlignment="1">
      <alignment horizontal="center" wrapText="1"/>
    </xf>
    <xf numFmtId="0" fontId="89" fillId="0" borderId="0" xfId="0" applyFont="1" applyAlignment="1">
      <alignment horizontal="right" vertical="top" wrapText="1"/>
    </xf>
    <xf numFmtId="0" fontId="50" fillId="0" borderId="37" xfId="0" applyFont="1" applyBorder="1" applyAlignment="1">
      <alignment horizontal="center" wrapText="1"/>
    </xf>
    <xf numFmtId="0" fontId="50" fillId="0" borderId="37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top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D27" sqref="D27"/>
    </sheetView>
  </sheetViews>
  <sheetFormatPr defaultColWidth="8.796875" defaultRowHeight="15"/>
  <cols>
    <col min="1" max="1" width="4.69921875" style="93" customWidth="1"/>
    <col min="2" max="2" width="22.19921875" style="87" customWidth="1"/>
    <col min="3" max="4" width="15.59765625" style="92" customWidth="1"/>
    <col min="5" max="5" width="26.59765625" style="0" customWidth="1"/>
    <col min="6" max="6" width="13.69921875" style="0" bestFit="1" customWidth="1"/>
  </cols>
  <sheetData>
    <row r="1" ht="15">
      <c r="C1" s="206" t="s">
        <v>62</v>
      </c>
    </row>
    <row r="2" ht="15.75">
      <c r="B2" s="30" t="s">
        <v>139</v>
      </c>
    </row>
    <row r="3" ht="15">
      <c r="D3" s="87" t="s">
        <v>24</v>
      </c>
    </row>
    <row r="4" spans="1:5" ht="15" customHeight="1">
      <c r="A4" s="443" t="s">
        <v>152</v>
      </c>
      <c r="B4" s="443" t="s">
        <v>119</v>
      </c>
      <c r="C4" s="445" t="s">
        <v>120</v>
      </c>
      <c r="D4" s="445" t="s">
        <v>121</v>
      </c>
      <c r="E4" s="441" t="s">
        <v>125</v>
      </c>
    </row>
    <row r="5" spans="1:5" ht="15" customHeight="1">
      <c r="A5" s="444"/>
      <c r="B5" s="444"/>
      <c r="C5" s="446"/>
      <c r="D5" s="446"/>
      <c r="E5" s="442"/>
    </row>
    <row r="6" spans="1:5" ht="15">
      <c r="A6" s="207"/>
      <c r="B6" s="207"/>
      <c r="C6" s="208"/>
      <c r="D6" s="208"/>
      <c r="E6" s="276"/>
    </row>
    <row r="7" spans="1:6" ht="15">
      <c r="A7" s="209" t="s">
        <v>164</v>
      </c>
      <c r="B7" s="210" t="s">
        <v>144</v>
      </c>
      <c r="C7" s="211">
        <f>SUM(C8:C9,C15:C23)</f>
        <v>37026000000</v>
      </c>
      <c r="D7" s="211">
        <f>SUM(D8:D9,D15:D23)</f>
        <v>41136000000</v>
      </c>
      <c r="E7" s="163"/>
      <c r="F7" s="43"/>
    </row>
    <row r="8" spans="1:5" ht="15">
      <c r="A8" s="176">
        <v>1</v>
      </c>
      <c r="B8" s="62" t="s">
        <v>166</v>
      </c>
      <c r="C8" s="211"/>
      <c r="D8" s="211"/>
      <c r="E8" s="31"/>
    </row>
    <row r="9" spans="1:5" ht="15">
      <c r="A9" s="212">
        <v>2</v>
      </c>
      <c r="B9" s="62" t="s">
        <v>47</v>
      </c>
      <c r="C9" s="57">
        <f>SUM(C10:C14)</f>
        <v>11506000000</v>
      </c>
      <c r="D9" s="57">
        <f>SUM(D10:D14)</f>
        <v>11806000000</v>
      </c>
      <c r="E9" s="163"/>
    </row>
    <row r="10" spans="1:5" ht="15">
      <c r="A10" s="212"/>
      <c r="B10" s="62" t="s">
        <v>118</v>
      </c>
      <c r="C10" s="57">
        <v>10590000000</v>
      </c>
      <c r="D10" s="57">
        <v>10890000000</v>
      </c>
      <c r="E10" s="163"/>
    </row>
    <row r="11" spans="1:5" ht="15">
      <c r="A11" s="212"/>
      <c r="B11" s="62" t="s">
        <v>131</v>
      </c>
      <c r="C11" s="57">
        <v>290000000</v>
      </c>
      <c r="D11" s="57">
        <v>290000000</v>
      </c>
      <c r="E11" s="163"/>
    </row>
    <row r="12" spans="1:5" ht="15">
      <c r="A12" s="212"/>
      <c r="B12" s="62" t="s">
        <v>83</v>
      </c>
      <c r="C12" s="57">
        <v>476000000</v>
      </c>
      <c r="D12" s="57">
        <v>476000000</v>
      </c>
      <c r="E12" s="163"/>
    </row>
    <row r="13" spans="1:5" ht="15">
      <c r="A13" s="62" t="s">
        <v>14</v>
      </c>
      <c r="B13" s="213" t="s">
        <v>132</v>
      </c>
      <c r="C13" s="57">
        <v>150000000</v>
      </c>
      <c r="D13" s="57">
        <v>150000000</v>
      </c>
      <c r="E13" s="163"/>
    </row>
    <row r="14" spans="1:5" ht="15">
      <c r="A14" s="62" t="s">
        <v>128</v>
      </c>
      <c r="B14" s="213" t="s">
        <v>17</v>
      </c>
      <c r="C14" s="57">
        <v>0</v>
      </c>
      <c r="D14" s="57">
        <v>0</v>
      </c>
      <c r="E14" s="163"/>
    </row>
    <row r="15" spans="1:5" ht="15">
      <c r="A15" s="212">
        <v>3</v>
      </c>
      <c r="B15" s="62" t="s">
        <v>48</v>
      </c>
      <c r="C15" s="57">
        <v>6300000000</v>
      </c>
      <c r="D15" s="57">
        <v>6500000000</v>
      </c>
      <c r="E15" s="163"/>
    </row>
    <row r="16" spans="1:5" ht="15">
      <c r="A16" s="177">
        <v>4</v>
      </c>
      <c r="B16" s="62" t="s">
        <v>169</v>
      </c>
      <c r="C16" s="57">
        <v>10000000</v>
      </c>
      <c r="D16" s="57">
        <v>10000000</v>
      </c>
      <c r="E16" s="163"/>
    </row>
    <row r="17" spans="1:5" ht="15">
      <c r="A17" s="212">
        <v>5</v>
      </c>
      <c r="B17" s="62" t="s">
        <v>170</v>
      </c>
      <c r="C17" s="57">
        <v>1260000000</v>
      </c>
      <c r="D17" s="57">
        <v>1300000000</v>
      </c>
      <c r="E17" s="163"/>
    </row>
    <row r="18" spans="1:5" ht="15">
      <c r="A18" s="212">
        <v>7</v>
      </c>
      <c r="B18" s="62" t="s">
        <v>171</v>
      </c>
      <c r="C18" s="57">
        <v>450000000</v>
      </c>
      <c r="D18" s="57">
        <v>1950000000</v>
      </c>
      <c r="E18" s="163"/>
    </row>
    <row r="19" spans="1:5" ht="15">
      <c r="A19" s="177">
        <v>6</v>
      </c>
      <c r="B19" s="62" t="s">
        <v>49</v>
      </c>
      <c r="C19" s="57">
        <v>1100000000</v>
      </c>
      <c r="D19" s="57">
        <v>1150000000</v>
      </c>
      <c r="E19" s="163"/>
    </row>
    <row r="20" spans="1:5" ht="15">
      <c r="A20" s="177">
        <v>8</v>
      </c>
      <c r="B20" s="62" t="s">
        <v>50</v>
      </c>
      <c r="C20" s="57">
        <v>10000000000</v>
      </c>
      <c r="D20" s="57">
        <v>12000000000</v>
      </c>
      <c r="E20" s="163"/>
    </row>
    <row r="21" spans="1:5" ht="25.5">
      <c r="A21" s="212">
        <v>9</v>
      </c>
      <c r="B21" s="214" t="s">
        <v>51</v>
      </c>
      <c r="C21" s="57">
        <v>600000000</v>
      </c>
      <c r="D21" s="57">
        <v>620000000</v>
      </c>
      <c r="E21" s="163"/>
    </row>
    <row r="22" spans="1:5" ht="15">
      <c r="A22" s="177">
        <v>10</v>
      </c>
      <c r="B22" s="62" t="s">
        <v>52</v>
      </c>
      <c r="C22" s="57">
        <v>400000000</v>
      </c>
      <c r="D22" s="57">
        <v>400000000</v>
      </c>
      <c r="E22" s="163"/>
    </row>
    <row r="23" spans="1:5" ht="15">
      <c r="A23" s="212">
        <v>11</v>
      </c>
      <c r="B23" s="62" t="s">
        <v>80</v>
      </c>
      <c r="C23" s="57">
        <v>5400000000</v>
      </c>
      <c r="D23" s="57">
        <v>5400000000</v>
      </c>
      <c r="E23" s="31" t="s">
        <v>126</v>
      </c>
    </row>
    <row r="24" spans="1:5" ht="15">
      <c r="A24" s="214"/>
      <c r="B24" s="214"/>
      <c r="C24" s="215"/>
      <c r="D24" s="215"/>
      <c r="E24" s="31"/>
    </row>
    <row r="25" spans="1:5" ht="25.5">
      <c r="A25" s="216" t="s">
        <v>42</v>
      </c>
      <c r="B25" s="216" t="s">
        <v>81</v>
      </c>
      <c r="C25" s="57">
        <f>SUM(C26)</f>
        <v>2986000000</v>
      </c>
      <c r="D25" s="57">
        <f>SUM(D26)</f>
        <v>3625000000</v>
      </c>
      <c r="E25" s="277"/>
    </row>
    <row r="26" spans="1:5" ht="15">
      <c r="A26" s="217">
        <v>1</v>
      </c>
      <c r="B26" s="218" t="s">
        <v>82</v>
      </c>
      <c r="C26" s="219">
        <v>2986000000</v>
      </c>
      <c r="D26" s="219">
        <v>3625000000</v>
      </c>
      <c r="E26" s="31" t="s">
        <v>126</v>
      </c>
    </row>
    <row r="27" spans="1:5" ht="15">
      <c r="A27" s="220" t="s">
        <v>44</v>
      </c>
      <c r="B27" s="221" t="s">
        <v>37</v>
      </c>
      <c r="C27" s="219">
        <v>204309000000</v>
      </c>
      <c r="D27" s="219">
        <v>204309000000</v>
      </c>
      <c r="E27" s="277"/>
    </row>
    <row r="28" spans="1:5" ht="15">
      <c r="A28" s="222"/>
      <c r="B28" s="223" t="s">
        <v>105</v>
      </c>
      <c r="C28" s="224">
        <f>SUM(C27,C25,C7)</f>
        <v>244321000000</v>
      </c>
      <c r="D28" s="224">
        <f>SUM(D27,D25,D7)</f>
        <v>249070000000</v>
      </c>
      <c r="E28" s="278"/>
    </row>
    <row r="29" spans="1:5" ht="15">
      <c r="A29" s="225"/>
      <c r="B29" s="203"/>
      <c r="E29" s="279"/>
    </row>
    <row r="30" ht="15">
      <c r="E30" s="21"/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4">
      <selection activeCell="A10" sqref="A10:D65"/>
    </sheetView>
  </sheetViews>
  <sheetFormatPr defaultColWidth="8.796875" defaultRowHeight="15"/>
  <cols>
    <col min="1" max="1" width="5.09765625" style="169" customWidth="1"/>
    <col min="2" max="2" width="30.69921875" style="3" customWidth="1"/>
    <col min="3" max="3" width="10.69921875" style="55" customWidth="1"/>
    <col min="4" max="4" width="19.19921875" style="72" customWidth="1"/>
    <col min="5" max="5" width="23.09765625" style="0" customWidth="1"/>
  </cols>
  <sheetData>
    <row r="1" spans="1:4" ht="21.75">
      <c r="A1" s="105" t="s">
        <v>63</v>
      </c>
      <c r="D1" s="204" t="s">
        <v>64</v>
      </c>
    </row>
    <row r="2" spans="1:4" ht="21.75">
      <c r="A2" s="105" t="s">
        <v>65</v>
      </c>
      <c r="D2" s="204" t="s">
        <v>66</v>
      </c>
    </row>
    <row r="3" ht="21.75">
      <c r="D3" s="204" t="s">
        <v>182</v>
      </c>
    </row>
    <row r="4" ht="15.75">
      <c r="C4" s="54" t="s">
        <v>139</v>
      </c>
    </row>
    <row r="5" ht="15.75">
      <c r="E5" s="36" t="s">
        <v>100</v>
      </c>
    </row>
    <row r="6" spans="1:5" ht="36">
      <c r="A6" s="226" t="s">
        <v>152</v>
      </c>
      <c r="B6" s="226" t="s">
        <v>20</v>
      </c>
      <c r="C6" s="227" t="s">
        <v>140</v>
      </c>
      <c r="D6" s="228" t="s">
        <v>142</v>
      </c>
      <c r="E6" s="229" t="s">
        <v>141</v>
      </c>
    </row>
    <row r="7" spans="1:5" ht="18.75">
      <c r="A7" s="230" t="s">
        <v>21</v>
      </c>
      <c r="B7" s="230" t="s">
        <v>54</v>
      </c>
      <c r="C7" s="231">
        <v>0</v>
      </c>
      <c r="D7" s="231">
        <v>11021000000</v>
      </c>
      <c r="E7" s="232"/>
    </row>
    <row r="8" spans="1:5" ht="18.75">
      <c r="A8" s="233">
        <v>1</v>
      </c>
      <c r="B8" s="234" t="s">
        <v>0</v>
      </c>
      <c r="C8" s="235">
        <v>0</v>
      </c>
      <c r="D8" s="236">
        <v>9121000000</v>
      </c>
      <c r="E8" s="123"/>
    </row>
    <row r="9" spans="1:5" ht="18.75">
      <c r="A9" s="233">
        <v>2</v>
      </c>
      <c r="B9" s="234" t="s">
        <v>1</v>
      </c>
      <c r="C9" s="235">
        <v>0</v>
      </c>
      <c r="D9" s="236">
        <v>1900000000</v>
      </c>
      <c r="E9" s="123"/>
    </row>
    <row r="10" spans="1:5" ht="37.5">
      <c r="A10" s="237" t="s">
        <v>2</v>
      </c>
      <c r="B10" s="238" t="s">
        <v>3</v>
      </c>
      <c r="C10" s="235">
        <v>0</v>
      </c>
      <c r="D10" s="236">
        <v>100000000</v>
      </c>
      <c r="E10" s="123"/>
    </row>
    <row r="11" spans="1:5" ht="18.75">
      <c r="A11" s="237" t="s">
        <v>86</v>
      </c>
      <c r="B11" s="238" t="s">
        <v>110</v>
      </c>
      <c r="C11" s="235">
        <f>SUM(C12,C17,C21,C24:C27,C30:C31,C35:C39,C42:C49,C56:C57,C53:C55,C58:C60)</f>
        <v>1771</v>
      </c>
      <c r="D11" s="235">
        <f>SUM(D12,D17,D21,D24:D27,D30:D31,D35:D39,D42:D49,D56:D57,D53:D55,D58:D60)</f>
        <v>148808000000</v>
      </c>
      <c r="E11" s="123"/>
    </row>
    <row r="12" spans="1:5" ht="18.75">
      <c r="A12" s="239">
        <v>1</v>
      </c>
      <c r="B12" s="240" t="s">
        <v>31</v>
      </c>
      <c r="C12" s="241">
        <f>SUM(C13:C16)</f>
        <v>8</v>
      </c>
      <c r="D12" s="241">
        <f>SUM(D13:D16)</f>
        <v>1038000000</v>
      </c>
      <c r="E12" s="242"/>
    </row>
    <row r="13" spans="1:5" ht="18.75">
      <c r="A13" s="243" t="s">
        <v>184</v>
      </c>
      <c r="B13" s="244" t="s">
        <v>74</v>
      </c>
      <c r="C13" s="245">
        <v>2</v>
      </c>
      <c r="D13" s="246">
        <v>138000000</v>
      </c>
      <c r="E13" s="53"/>
    </row>
    <row r="14" spans="1:5" ht="18.75">
      <c r="A14" s="247" t="s">
        <v>186</v>
      </c>
      <c r="B14" s="248" t="s">
        <v>143</v>
      </c>
      <c r="C14" s="245">
        <v>5</v>
      </c>
      <c r="D14" s="246">
        <v>300000000</v>
      </c>
      <c r="E14" s="249"/>
    </row>
    <row r="15" spans="1:5" ht="18.75">
      <c r="A15" s="247" t="s">
        <v>187</v>
      </c>
      <c r="B15" s="248" t="s">
        <v>73</v>
      </c>
      <c r="C15" s="245">
        <v>1</v>
      </c>
      <c r="D15" s="246">
        <v>500000000</v>
      </c>
      <c r="E15" s="249"/>
    </row>
    <row r="16" spans="1:5" ht="18.75">
      <c r="A16" s="247" t="s">
        <v>7</v>
      </c>
      <c r="B16" s="250" t="s">
        <v>32</v>
      </c>
      <c r="C16" s="245">
        <v>0</v>
      </c>
      <c r="D16" s="246">
        <v>100000000</v>
      </c>
      <c r="E16" s="249"/>
    </row>
    <row r="17" spans="1:5" ht="18.75">
      <c r="A17" s="251">
        <v>2</v>
      </c>
      <c r="B17" s="252" t="s">
        <v>33</v>
      </c>
      <c r="C17" s="241">
        <f>SUM(C18:C20)</f>
        <v>8</v>
      </c>
      <c r="D17" s="241">
        <f>SUM(D18:D20)</f>
        <v>1270000000</v>
      </c>
      <c r="E17" s="242"/>
    </row>
    <row r="18" spans="1:5" ht="18.75">
      <c r="A18" s="247" t="s">
        <v>184</v>
      </c>
      <c r="B18" s="248" t="s">
        <v>55</v>
      </c>
      <c r="C18" s="245">
        <v>4</v>
      </c>
      <c r="D18" s="246">
        <v>240000000</v>
      </c>
      <c r="E18" s="53"/>
    </row>
    <row r="19" spans="1:5" ht="18.75">
      <c r="A19" s="247" t="s">
        <v>186</v>
      </c>
      <c r="B19" s="244" t="s">
        <v>75</v>
      </c>
      <c r="C19" s="245">
        <v>4</v>
      </c>
      <c r="D19" s="246">
        <v>900000000</v>
      </c>
      <c r="E19" s="249"/>
    </row>
    <row r="20" spans="1:5" ht="18.75">
      <c r="A20" s="247" t="s">
        <v>187</v>
      </c>
      <c r="B20" s="253" t="s">
        <v>107</v>
      </c>
      <c r="C20" s="245">
        <v>0</v>
      </c>
      <c r="D20" s="246">
        <v>130000000</v>
      </c>
      <c r="E20" s="249"/>
    </row>
    <row r="21" spans="1:5" ht="18.75">
      <c r="A21" s="251">
        <v>3</v>
      </c>
      <c r="B21" s="254" t="s">
        <v>34</v>
      </c>
      <c r="C21" s="241">
        <f>SUM(C22:C23)</f>
        <v>12</v>
      </c>
      <c r="D21" s="241">
        <f>SUM(D22:D23)</f>
        <v>771000000</v>
      </c>
      <c r="E21" s="53"/>
    </row>
    <row r="22" spans="1:5" ht="18.75">
      <c r="A22" s="247" t="s">
        <v>184</v>
      </c>
      <c r="B22" s="248" t="s">
        <v>109</v>
      </c>
      <c r="C22" s="245">
        <v>12</v>
      </c>
      <c r="D22" s="246">
        <v>527000000</v>
      </c>
      <c r="E22" s="249"/>
    </row>
    <row r="23" spans="1:5" ht="18.75">
      <c r="A23" s="247" t="s">
        <v>186</v>
      </c>
      <c r="B23" s="253" t="s">
        <v>35</v>
      </c>
      <c r="C23" s="245">
        <v>0</v>
      </c>
      <c r="D23" s="246">
        <v>244000000</v>
      </c>
      <c r="E23" s="249"/>
    </row>
    <row r="24" spans="1:5" ht="18.75">
      <c r="A24" s="255">
        <v>4</v>
      </c>
      <c r="B24" s="256" t="s">
        <v>13</v>
      </c>
      <c r="C24" s="241">
        <v>1571</v>
      </c>
      <c r="D24" s="255">
        <v>106894000000</v>
      </c>
      <c r="E24" s="257"/>
    </row>
    <row r="25" spans="1:5" ht="18.75">
      <c r="A25" s="251">
        <v>5</v>
      </c>
      <c r="B25" s="258" t="s">
        <v>116</v>
      </c>
      <c r="C25" s="241">
        <v>10</v>
      </c>
      <c r="D25" s="255">
        <v>476000000</v>
      </c>
      <c r="E25" s="257"/>
    </row>
    <row r="26" spans="1:5" ht="18.75">
      <c r="A26" s="251">
        <v>6</v>
      </c>
      <c r="B26" s="258" t="s">
        <v>36</v>
      </c>
      <c r="C26" s="241">
        <v>4</v>
      </c>
      <c r="D26" s="255">
        <v>510000000</v>
      </c>
      <c r="E26" s="257"/>
    </row>
    <row r="27" spans="1:5" ht="18.75">
      <c r="A27" s="251">
        <v>7</v>
      </c>
      <c r="B27" s="258" t="s">
        <v>179</v>
      </c>
      <c r="C27" s="241">
        <f>SUM(C28:C29)</f>
        <v>14</v>
      </c>
      <c r="D27" s="241">
        <f>SUM(D28:D29)</f>
        <v>1010000000</v>
      </c>
      <c r="E27" s="257"/>
    </row>
    <row r="28" spans="1:5" ht="18.75">
      <c r="A28" s="247" t="s">
        <v>184</v>
      </c>
      <c r="B28" s="248" t="s">
        <v>23</v>
      </c>
      <c r="C28" s="245">
        <v>8</v>
      </c>
      <c r="D28" s="246">
        <v>600000000</v>
      </c>
      <c r="E28" s="259"/>
    </row>
    <row r="29" spans="1:5" ht="18.75">
      <c r="A29" s="247" t="s">
        <v>186</v>
      </c>
      <c r="B29" s="248" t="s">
        <v>11</v>
      </c>
      <c r="C29" s="245">
        <v>6</v>
      </c>
      <c r="D29" s="246">
        <v>410000000</v>
      </c>
      <c r="E29" s="259"/>
    </row>
    <row r="30" spans="1:5" ht="18.75">
      <c r="A30" s="251">
        <v>8</v>
      </c>
      <c r="B30" s="252" t="s">
        <v>12</v>
      </c>
      <c r="C30" s="241">
        <v>12</v>
      </c>
      <c r="D30" s="255">
        <v>600000000</v>
      </c>
      <c r="E30" s="242"/>
    </row>
    <row r="31" spans="1:5" ht="18.75">
      <c r="A31" s="251">
        <v>9</v>
      </c>
      <c r="B31" s="254" t="s">
        <v>180</v>
      </c>
      <c r="C31" s="241">
        <f>SUM(C32:C34)</f>
        <v>8</v>
      </c>
      <c r="D31" s="241">
        <f>SUM(D32:D34)</f>
        <v>22196000000</v>
      </c>
      <c r="E31" s="242"/>
    </row>
    <row r="32" spans="1:5" ht="18.75">
      <c r="A32" s="247" t="s">
        <v>184</v>
      </c>
      <c r="B32" s="253" t="s">
        <v>180</v>
      </c>
      <c r="C32" s="245">
        <v>8</v>
      </c>
      <c r="D32" s="259">
        <v>340000000</v>
      </c>
      <c r="E32" s="53"/>
    </row>
    <row r="33" spans="1:5" ht="18.75">
      <c r="A33" s="247" t="s">
        <v>186</v>
      </c>
      <c r="B33" s="244" t="s">
        <v>181</v>
      </c>
      <c r="C33" s="245"/>
      <c r="D33" s="245">
        <v>20801000000</v>
      </c>
      <c r="E33" s="249"/>
    </row>
    <row r="34" spans="1:5" ht="18.75">
      <c r="A34" s="247" t="s">
        <v>187</v>
      </c>
      <c r="B34" s="244" t="s">
        <v>101</v>
      </c>
      <c r="C34" s="245"/>
      <c r="D34" s="259">
        <v>1055000000</v>
      </c>
      <c r="E34" s="202"/>
    </row>
    <row r="35" spans="1:5" ht="18.75">
      <c r="A35" s="251">
        <v>10</v>
      </c>
      <c r="B35" s="240" t="s">
        <v>185</v>
      </c>
      <c r="C35" s="241">
        <v>25</v>
      </c>
      <c r="D35" s="257">
        <v>2900000000</v>
      </c>
      <c r="E35" s="260"/>
    </row>
    <row r="36" spans="1:5" ht="18.75">
      <c r="A36" s="251">
        <v>11</v>
      </c>
      <c r="B36" s="240" t="s">
        <v>15</v>
      </c>
      <c r="C36" s="241">
        <v>4</v>
      </c>
      <c r="D36" s="255">
        <v>233000000</v>
      </c>
      <c r="E36" s="260"/>
    </row>
    <row r="37" spans="1:5" ht="18.75">
      <c r="A37" s="251">
        <v>12</v>
      </c>
      <c r="B37" s="252" t="s">
        <v>117</v>
      </c>
      <c r="C37" s="241">
        <v>3</v>
      </c>
      <c r="D37" s="255">
        <v>247000000</v>
      </c>
      <c r="E37" s="53"/>
    </row>
    <row r="38" spans="1:5" ht="18.75">
      <c r="A38" s="251">
        <v>13</v>
      </c>
      <c r="B38" s="261" t="s">
        <v>137</v>
      </c>
      <c r="C38" s="241">
        <v>10</v>
      </c>
      <c r="D38" s="257">
        <v>830000000</v>
      </c>
      <c r="E38" s="260"/>
    </row>
    <row r="39" spans="1:5" ht="18.75">
      <c r="A39" s="251">
        <v>14</v>
      </c>
      <c r="B39" s="262" t="s">
        <v>56</v>
      </c>
      <c r="C39" s="241">
        <f>SUM(C40:C41)</f>
        <v>6</v>
      </c>
      <c r="D39" s="241">
        <f>SUM(D40:D41)</f>
        <v>657000000</v>
      </c>
      <c r="E39" s="260"/>
    </row>
    <row r="40" spans="1:5" ht="18.75">
      <c r="A40" s="247" t="s">
        <v>184</v>
      </c>
      <c r="B40" s="263" t="s">
        <v>56</v>
      </c>
      <c r="C40" s="245">
        <v>6</v>
      </c>
      <c r="D40" s="246">
        <v>407000000</v>
      </c>
      <c r="E40" s="249"/>
    </row>
    <row r="41" spans="1:5" ht="18.75">
      <c r="A41" s="247" t="s">
        <v>186</v>
      </c>
      <c r="B41" s="250" t="s">
        <v>102</v>
      </c>
      <c r="C41" s="245">
        <v>0</v>
      </c>
      <c r="D41" s="246">
        <v>250000000</v>
      </c>
      <c r="E41" s="249"/>
    </row>
    <row r="42" spans="1:5" ht="18.75">
      <c r="A42" s="251">
        <v>15</v>
      </c>
      <c r="B42" s="261" t="s">
        <v>67</v>
      </c>
      <c r="C42" s="241">
        <v>5</v>
      </c>
      <c r="D42" s="257">
        <v>354000000</v>
      </c>
      <c r="E42" s="260"/>
    </row>
    <row r="43" spans="1:5" ht="18.75">
      <c r="A43" s="251">
        <v>16</v>
      </c>
      <c r="B43" s="261" t="s">
        <v>16</v>
      </c>
      <c r="C43" s="241">
        <v>34</v>
      </c>
      <c r="D43" s="257">
        <v>4040000000</v>
      </c>
      <c r="E43" s="264"/>
    </row>
    <row r="44" spans="1:5" ht="18.75">
      <c r="A44" s="251">
        <v>17</v>
      </c>
      <c r="B44" s="262" t="s">
        <v>138</v>
      </c>
      <c r="C44" s="241">
        <v>5</v>
      </c>
      <c r="D44" s="255">
        <v>393000000</v>
      </c>
      <c r="E44" s="260"/>
    </row>
    <row r="45" spans="1:5" ht="18.75">
      <c r="A45" s="251">
        <v>18</v>
      </c>
      <c r="B45" s="262" t="s">
        <v>90</v>
      </c>
      <c r="C45" s="241">
        <v>5</v>
      </c>
      <c r="D45" s="255">
        <v>326000000</v>
      </c>
      <c r="E45" s="260"/>
    </row>
    <row r="46" spans="1:5" ht="18.75">
      <c r="A46" s="251">
        <v>19</v>
      </c>
      <c r="B46" s="265" t="s">
        <v>91</v>
      </c>
      <c r="C46" s="241">
        <v>6</v>
      </c>
      <c r="D46" s="255">
        <v>368000000</v>
      </c>
      <c r="E46" s="53"/>
    </row>
    <row r="47" spans="1:5" ht="18.75">
      <c r="A47" s="251">
        <v>20</v>
      </c>
      <c r="B47" s="265" t="s">
        <v>92</v>
      </c>
      <c r="C47" s="241">
        <v>5</v>
      </c>
      <c r="D47" s="257">
        <v>364000000</v>
      </c>
      <c r="E47" s="53"/>
    </row>
    <row r="48" spans="1:5" ht="18.75">
      <c r="A48" s="251">
        <v>21</v>
      </c>
      <c r="B48" s="262" t="s">
        <v>18</v>
      </c>
      <c r="C48" s="241">
        <v>4</v>
      </c>
      <c r="D48" s="255">
        <v>298000000</v>
      </c>
      <c r="E48" s="260"/>
    </row>
    <row r="49" spans="1:5" ht="18.75">
      <c r="A49" s="251">
        <v>22</v>
      </c>
      <c r="B49" s="252" t="s">
        <v>108</v>
      </c>
      <c r="C49" s="241">
        <f>SUM(C50:C52)</f>
        <v>4</v>
      </c>
      <c r="D49" s="241">
        <f>SUM(D50:D52)</f>
        <v>344000000</v>
      </c>
      <c r="E49" s="242"/>
    </row>
    <row r="50" spans="1:5" ht="18.75">
      <c r="A50" s="247" t="s">
        <v>184</v>
      </c>
      <c r="B50" s="248" t="s">
        <v>19</v>
      </c>
      <c r="C50" s="245">
        <v>2</v>
      </c>
      <c r="D50" s="246">
        <v>151000000</v>
      </c>
      <c r="E50" s="53"/>
    </row>
    <row r="51" spans="1:5" ht="18.75">
      <c r="A51" s="247" t="s">
        <v>186</v>
      </c>
      <c r="B51" s="248" t="s">
        <v>122</v>
      </c>
      <c r="C51" s="245">
        <v>2</v>
      </c>
      <c r="D51" s="246">
        <v>93000000</v>
      </c>
      <c r="E51" s="53"/>
    </row>
    <row r="52" spans="1:5" ht="18.75">
      <c r="A52" s="247" t="s">
        <v>187</v>
      </c>
      <c r="B52" s="248" t="s">
        <v>57</v>
      </c>
      <c r="C52" s="245">
        <v>0</v>
      </c>
      <c r="D52" s="259">
        <v>100000000</v>
      </c>
      <c r="E52" s="249"/>
    </row>
    <row r="53" spans="1:5" ht="18.75">
      <c r="A53" s="247">
        <v>23</v>
      </c>
      <c r="B53" s="250" t="s">
        <v>27</v>
      </c>
      <c r="C53" s="245">
        <v>0</v>
      </c>
      <c r="D53" s="246">
        <v>200000000</v>
      </c>
      <c r="E53" s="249"/>
    </row>
    <row r="54" spans="1:5" ht="18.75">
      <c r="A54" s="247">
        <v>24</v>
      </c>
      <c r="B54" s="250" t="s">
        <v>103</v>
      </c>
      <c r="C54" s="245">
        <v>0</v>
      </c>
      <c r="D54" s="246">
        <v>570000000</v>
      </c>
      <c r="E54" s="53"/>
    </row>
    <row r="55" spans="1:5" ht="18.75">
      <c r="A55" s="247">
        <v>25</v>
      </c>
      <c r="B55" s="250" t="s">
        <v>85</v>
      </c>
      <c r="C55" s="245">
        <v>0</v>
      </c>
      <c r="D55" s="246">
        <v>350000000</v>
      </c>
      <c r="E55" s="249"/>
    </row>
    <row r="56" spans="1:5" ht="18.75">
      <c r="A56" s="247">
        <v>26</v>
      </c>
      <c r="B56" s="250" t="s">
        <v>4</v>
      </c>
      <c r="C56" s="245">
        <v>4</v>
      </c>
      <c r="D56" s="246">
        <v>210000000</v>
      </c>
      <c r="E56" s="249"/>
    </row>
    <row r="57" spans="1:5" ht="18.75">
      <c r="A57" s="247">
        <v>27</v>
      </c>
      <c r="B57" s="250" t="s">
        <v>104</v>
      </c>
      <c r="C57" s="245">
        <v>4</v>
      </c>
      <c r="D57" s="246">
        <v>186000000</v>
      </c>
      <c r="E57" s="249"/>
    </row>
    <row r="58" spans="1:5" ht="18.75">
      <c r="A58" s="247">
        <v>28</v>
      </c>
      <c r="B58" s="250" t="s">
        <v>114</v>
      </c>
      <c r="C58" s="245">
        <v>0</v>
      </c>
      <c r="D58" s="246">
        <v>150000000</v>
      </c>
      <c r="E58" s="249"/>
    </row>
    <row r="59" spans="1:5" ht="18.75">
      <c r="A59" s="247">
        <v>29</v>
      </c>
      <c r="B59" s="250" t="s">
        <v>115</v>
      </c>
      <c r="C59" s="245">
        <v>0</v>
      </c>
      <c r="D59" s="246">
        <v>423000000</v>
      </c>
      <c r="E59" s="249"/>
    </row>
    <row r="60" spans="1:5" ht="18.75">
      <c r="A60" s="247">
        <v>30</v>
      </c>
      <c r="B60" s="250" t="s">
        <v>89</v>
      </c>
      <c r="C60" s="245">
        <v>0</v>
      </c>
      <c r="D60" s="246">
        <v>600000000</v>
      </c>
      <c r="E60" s="249"/>
    </row>
    <row r="61" spans="1:5" ht="18.75">
      <c r="A61" s="266" t="s">
        <v>87</v>
      </c>
      <c r="B61" s="267" t="s">
        <v>177</v>
      </c>
      <c r="C61" s="235">
        <v>0</v>
      </c>
      <c r="D61" s="268">
        <v>2200000000</v>
      </c>
      <c r="E61" s="269"/>
    </row>
    <row r="62" spans="1:5" ht="18.75">
      <c r="A62" s="266" t="s">
        <v>124</v>
      </c>
      <c r="B62" s="267" t="s">
        <v>178</v>
      </c>
      <c r="C62" s="235">
        <v>0</v>
      </c>
      <c r="D62" s="270">
        <f>SUM(D63:D64)</f>
        <v>38936000000</v>
      </c>
      <c r="E62" s="270"/>
    </row>
    <row r="63" spans="1:5" ht="18.75">
      <c r="A63" s="271">
        <v>1</v>
      </c>
      <c r="B63" s="250" t="s">
        <v>58</v>
      </c>
      <c r="C63" s="245">
        <v>0</v>
      </c>
      <c r="D63" s="246">
        <v>38936000000</v>
      </c>
      <c r="E63" s="259"/>
    </row>
    <row r="64" spans="1:5" ht="18.75">
      <c r="A64" s="271">
        <v>2</v>
      </c>
      <c r="B64" s="250" t="s">
        <v>123</v>
      </c>
      <c r="C64" s="245">
        <v>0</v>
      </c>
      <c r="D64" s="272">
        <v>0</v>
      </c>
      <c r="E64" s="259"/>
    </row>
    <row r="65" spans="1:5" ht="18.75">
      <c r="A65" s="266" t="s">
        <v>5</v>
      </c>
      <c r="B65" s="267" t="s">
        <v>59</v>
      </c>
      <c r="C65" s="235">
        <v>0</v>
      </c>
      <c r="D65" s="269">
        <v>3625000000</v>
      </c>
      <c r="E65" s="269"/>
    </row>
    <row r="66" spans="1:5" ht="18.75">
      <c r="A66" s="447" t="s">
        <v>6</v>
      </c>
      <c r="B66" s="448"/>
      <c r="C66" s="273">
        <f>SUM(C65,C61:C62,C10:C11,C7)</f>
        <v>1771</v>
      </c>
      <c r="D66" s="273">
        <f>SUM(D65,D61:D62,D10:D11,D7)</f>
        <v>204690000000</v>
      </c>
      <c r="E66" s="274"/>
    </row>
    <row r="67" spans="1:5" ht="15">
      <c r="A67" s="275"/>
      <c r="B67" s="46"/>
      <c r="C67" s="45"/>
      <c r="D67" s="45"/>
      <c r="E67" s="46"/>
    </row>
    <row r="68" spans="1:5" ht="18">
      <c r="A68" s="275"/>
      <c r="B68" s="46"/>
      <c r="C68" s="45"/>
      <c r="D68" s="299"/>
      <c r="E68" s="46"/>
    </row>
    <row r="69" spans="1:5" ht="15">
      <c r="A69" s="275"/>
      <c r="B69" s="46"/>
      <c r="C69" s="45"/>
      <c r="D69" s="45"/>
      <c r="E69" s="46"/>
    </row>
  </sheetData>
  <sheetProtection/>
  <mergeCells count="1">
    <mergeCell ref="A66:B66"/>
  </mergeCells>
  <printOptions/>
  <pageMargins left="0.5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0" sqref="F10"/>
    </sheetView>
  </sheetViews>
  <sheetFormatPr defaultColWidth="8.796875" defaultRowHeight="15"/>
  <cols>
    <col min="1" max="1" width="3.69921875" style="0" customWidth="1"/>
    <col min="2" max="2" width="22.5" style="87" customWidth="1"/>
    <col min="3" max="3" width="15.3984375" style="50" customWidth="1"/>
    <col min="4" max="4" width="17.09765625" style="50" customWidth="1"/>
    <col min="5" max="5" width="16.3984375" style="50" customWidth="1"/>
    <col min="6" max="6" width="8.09765625" style="47" customWidth="1"/>
    <col min="7" max="8" width="9" style="47" customWidth="1"/>
    <col min="9" max="10" width="17.09765625" style="50" customWidth="1"/>
  </cols>
  <sheetData>
    <row r="1" spans="1:10" ht="21.75">
      <c r="A1" s="288" t="s">
        <v>112</v>
      </c>
      <c r="B1" s="71"/>
      <c r="C1" s="3"/>
      <c r="D1" s="81"/>
      <c r="E1" s="287" t="s">
        <v>156</v>
      </c>
      <c r="F1" s="109"/>
      <c r="G1" s="110"/>
      <c r="H1" s="110"/>
      <c r="I1" s="39"/>
      <c r="J1" s="39"/>
    </row>
    <row r="2" spans="1:10" ht="18.75">
      <c r="A2" s="288" t="s">
        <v>113</v>
      </c>
      <c r="B2" s="71"/>
      <c r="E2" s="54"/>
      <c r="F2" s="111"/>
      <c r="G2" s="110"/>
      <c r="H2" s="110"/>
      <c r="I2" s="54"/>
      <c r="J2" s="54"/>
    </row>
    <row r="3" spans="1:10" ht="21.75">
      <c r="A3" s="1"/>
      <c r="D3" s="81"/>
      <c r="E3" s="81"/>
      <c r="F3" s="81"/>
      <c r="I3" s="81"/>
      <c r="J3" s="81"/>
    </row>
    <row r="4" spans="1:10" ht="15.75">
      <c r="A4" s="1" t="s">
        <v>158</v>
      </c>
      <c r="B4" s="95"/>
      <c r="D4" s="30"/>
      <c r="E4" s="30"/>
      <c r="G4" s="73"/>
      <c r="H4" s="73"/>
      <c r="I4" s="30"/>
      <c r="J4" s="30"/>
    </row>
    <row r="5" spans="1:10" ht="16.5" thickBot="1">
      <c r="A5" s="1"/>
      <c r="B5" s="95"/>
      <c r="C5" s="147"/>
      <c r="D5" s="144"/>
      <c r="E5" s="144"/>
      <c r="G5" s="112" t="s">
        <v>159</v>
      </c>
      <c r="H5" s="112"/>
      <c r="I5" s="144"/>
      <c r="J5" s="144"/>
    </row>
    <row r="6" spans="1:10" ht="48" thickTop="1">
      <c r="A6" s="4" t="s">
        <v>160</v>
      </c>
      <c r="B6" s="172" t="s">
        <v>161</v>
      </c>
      <c r="C6" s="5" t="s">
        <v>172</v>
      </c>
      <c r="D6" s="5" t="s">
        <v>26</v>
      </c>
      <c r="E6" s="5" t="s">
        <v>173</v>
      </c>
      <c r="F6" s="64" t="s">
        <v>162</v>
      </c>
      <c r="G6" s="113" t="s">
        <v>163</v>
      </c>
      <c r="H6" s="115"/>
      <c r="I6" s="5" t="s">
        <v>174</v>
      </c>
      <c r="J6" s="5" t="s">
        <v>175</v>
      </c>
    </row>
    <row r="7" spans="1:10" s="44" customFormat="1" ht="15.75">
      <c r="A7" s="161" t="s">
        <v>164</v>
      </c>
      <c r="B7" s="175" t="s">
        <v>165</v>
      </c>
      <c r="C7" s="289">
        <f>SUM(C8:C9,C15:C23)</f>
        <v>34873607026</v>
      </c>
      <c r="D7" s="289">
        <f>SUM(D8:D9,D15:D23)</f>
        <v>2090000000</v>
      </c>
      <c r="E7" s="289">
        <f>SUM(E8:E9,E15:E23)</f>
        <v>44256334000</v>
      </c>
      <c r="F7" s="162">
        <f>SUM(E7/'KH thu-2012'!C7)*100</f>
        <v>119.52772106087615</v>
      </c>
      <c r="G7" s="290" t="e">
        <f>SUM(E7/#REF!)*100</f>
        <v>#REF!</v>
      </c>
      <c r="H7" s="291"/>
      <c r="I7" s="289">
        <f>SUM(I8:I9,I15:I23)</f>
        <v>0</v>
      </c>
      <c r="J7" s="289">
        <f>SUM(J8:J9,J15:J23)</f>
        <v>44256334000</v>
      </c>
    </row>
    <row r="8" spans="1:10" s="84" customFormat="1" ht="15">
      <c r="A8" s="292">
        <v>1</v>
      </c>
      <c r="B8" s="293" t="s">
        <v>166</v>
      </c>
      <c r="C8" s="83"/>
      <c r="D8" s="83"/>
      <c r="E8" s="83"/>
      <c r="F8" s="294"/>
      <c r="G8" s="295"/>
      <c r="H8" s="296"/>
      <c r="I8" s="83"/>
      <c r="J8" s="83"/>
    </row>
    <row r="9" spans="1:10" s="84" customFormat="1" ht="15">
      <c r="A9" s="292">
        <v>2</v>
      </c>
      <c r="B9" s="293" t="s">
        <v>167</v>
      </c>
      <c r="C9" s="83">
        <f>SUM(C10:C14)</f>
        <v>10061889011</v>
      </c>
      <c r="D9" s="83">
        <f>SUM(D10:D14)</f>
        <v>750000000</v>
      </c>
      <c r="E9" s="83">
        <f>SUM(E10:E14)</f>
        <v>12765000000</v>
      </c>
      <c r="F9" s="294">
        <f>SUM(E9/'KH thu-2012'!C9)*100</f>
        <v>110.94211715626629</v>
      </c>
      <c r="G9" s="295" t="e">
        <f>SUM(E9/#REF!)*100</f>
        <v>#REF!</v>
      </c>
      <c r="H9" s="296"/>
      <c r="I9" s="83">
        <f>SUM(I10:I14)</f>
        <v>0</v>
      </c>
      <c r="J9" s="83">
        <f>SUM(J10:J14)</f>
        <v>12765000000</v>
      </c>
    </row>
    <row r="10" spans="1:10" ht="15">
      <c r="A10" s="7"/>
      <c r="B10" s="62" t="s">
        <v>53</v>
      </c>
      <c r="C10" s="9">
        <v>9205295310</v>
      </c>
      <c r="D10" s="9">
        <v>734000000</v>
      </c>
      <c r="E10" s="9">
        <v>11835000000</v>
      </c>
      <c r="F10" s="76">
        <f>SUM(E10/'KH thu-2012'!C10)*100</f>
        <v>111.75637393767705</v>
      </c>
      <c r="G10" s="77" t="e">
        <f>SUM(E10/#REF!)*100</f>
        <v>#REF!</v>
      </c>
      <c r="H10" s="286"/>
      <c r="I10" s="9">
        <f>SUM(J10-E10)</f>
        <v>0</v>
      </c>
      <c r="J10" s="9">
        <v>11835000000</v>
      </c>
    </row>
    <row r="11" spans="1:10" ht="15">
      <c r="A11" s="7"/>
      <c r="B11" s="62" t="s">
        <v>69</v>
      </c>
      <c r="C11" s="9">
        <v>240782801</v>
      </c>
      <c r="D11" s="9">
        <v>10000000</v>
      </c>
      <c r="E11" s="9">
        <v>290000000</v>
      </c>
      <c r="F11" s="76">
        <f>SUM(E11/'KH thu-2012'!C11)*100</f>
        <v>100</v>
      </c>
      <c r="G11" s="77" t="e">
        <f>SUM(E11/#REF!)*100</f>
        <v>#REF!</v>
      </c>
      <c r="H11" s="286"/>
      <c r="I11" s="9">
        <f aca="true" t="shared" si="0" ref="I11:I32">SUM(J11-E11)</f>
        <v>0</v>
      </c>
      <c r="J11" s="9">
        <v>290000000</v>
      </c>
    </row>
    <row r="12" spans="1:10" ht="15">
      <c r="A12" s="7"/>
      <c r="B12" s="62" t="s">
        <v>70</v>
      </c>
      <c r="C12" s="9">
        <v>485200000</v>
      </c>
      <c r="D12" s="9">
        <v>1000000</v>
      </c>
      <c r="E12" s="9">
        <v>490000000</v>
      </c>
      <c r="F12" s="76">
        <f>SUM(E12/'KH thu-2012'!C12)*100</f>
        <v>102.94117647058823</v>
      </c>
      <c r="G12" s="77" t="e">
        <f>SUM(E12/#REF!)*100</f>
        <v>#REF!</v>
      </c>
      <c r="H12" s="286"/>
      <c r="I12" s="9">
        <f t="shared" si="0"/>
        <v>0</v>
      </c>
      <c r="J12" s="9">
        <v>490000000</v>
      </c>
    </row>
    <row r="13" spans="1:10" ht="15">
      <c r="A13" s="7"/>
      <c r="B13" s="62" t="s">
        <v>14</v>
      </c>
      <c r="C13" s="9">
        <v>130610900</v>
      </c>
      <c r="D13" s="9">
        <v>5000000</v>
      </c>
      <c r="E13" s="9">
        <v>150000000</v>
      </c>
      <c r="F13" s="76">
        <f>SUM(E13/'KH thu-2012'!C13)*100</f>
        <v>100</v>
      </c>
      <c r="G13" s="77" t="e">
        <f>SUM(E13/#REF!)*100</f>
        <v>#REF!</v>
      </c>
      <c r="H13" s="286"/>
      <c r="I13" s="9">
        <f t="shared" si="0"/>
        <v>0</v>
      </c>
      <c r="J13" s="9">
        <v>150000000</v>
      </c>
    </row>
    <row r="14" spans="1:10" ht="15">
      <c r="A14" s="7"/>
      <c r="B14" s="62" t="s">
        <v>128</v>
      </c>
      <c r="C14" s="9">
        <v>0</v>
      </c>
      <c r="D14" s="9"/>
      <c r="E14" s="9">
        <f>SUM(C14:D14)</f>
        <v>0</v>
      </c>
      <c r="F14" s="76"/>
      <c r="G14" s="77" t="e">
        <f>SUM(E14/#REF!)*100</f>
        <v>#REF!</v>
      </c>
      <c r="H14" s="286"/>
      <c r="I14" s="9">
        <f t="shared" si="0"/>
        <v>0</v>
      </c>
      <c r="J14" s="9"/>
    </row>
    <row r="15" spans="1:10" ht="15">
      <c r="A15" s="7">
        <v>3</v>
      </c>
      <c r="B15" s="62" t="s">
        <v>168</v>
      </c>
      <c r="C15" s="9">
        <v>3640952300</v>
      </c>
      <c r="D15" s="9">
        <v>300000000</v>
      </c>
      <c r="E15" s="9">
        <v>5570000000</v>
      </c>
      <c r="F15" s="76">
        <f>SUM(E15/'KH thu-2012'!C15)*100</f>
        <v>88.4126984126984</v>
      </c>
      <c r="G15" s="77" t="e">
        <f>SUM(E15/#REF!)*100</f>
        <v>#REF!</v>
      </c>
      <c r="H15" s="286"/>
      <c r="I15" s="9">
        <f t="shared" si="0"/>
        <v>0</v>
      </c>
      <c r="J15" s="9">
        <v>5570000000</v>
      </c>
    </row>
    <row r="16" spans="1:10" ht="15.75">
      <c r="A16" s="6">
        <v>4</v>
      </c>
      <c r="B16" s="62" t="s">
        <v>169</v>
      </c>
      <c r="C16" s="9">
        <v>14056600</v>
      </c>
      <c r="D16" s="9"/>
      <c r="E16" s="9">
        <f>SUM(C16:D16)</f>
        <v>14056600</v>
      </c>
      <c r="F16" s="76">
        <f>SUM(E16/'KH thu-2012'!C16)*100</f>
        <v>140.566</v>
      </c>
      <c r="G16" s="77" t="e">
        <f>SUM(E16/#REF!)*100</f>
        <v>#REF!</v>
      </c>
      <c r="H16" s="286"/>
      <c r="I16" s="9">
        <f t="shared" si="0"/>
        <v>0</v>
      </c>
      <c r="J16" s="9">
        <v>14056600</v>
      </c>
    </row>
    <row r="17" spans="1:10" ht="15">
      <c r="A17" s="7">
        <v>5</v>
      </c>
      <c r="B17" s="62" t="s">
        <v>176</v>
      </c>
      <c r="C17" s="9">
        <v>0</v>
      </c>
      <c r="D17" s="9"/>
      <c r="E17" s="9">
        <v>800000000</v>
      </c>
      <c r="F17" s="76">
        <f>SUM(E17/'KH thu-2012'!C17)*100</f>
        <v>63.49206349206349</v>
      </c>
      <c r="G17" s="77" t="e">
        <f>SUM(E17/#REF!)*100</f>
        <v>#REF!</v>
      </c>
      <c r="H17" s="286"/>
      <c r="I17" s="9">
        <f t="shared" si="0"/>
        <v>0</v>
      </c>
      <c r="J17" s="9">
        <v>800000000</v>
      </c>
    </row>
    <row r="18" spans="1:10" ht="15.75">
      <c r="A18" s="6">
        <v>6</v>
      </c>
      <c r="B18" s="62" t="s">
        <v>171</v>
      </c>
      <c r="C18" s="9">
        <v>2527277400</v>
      </c>
      <c r="D18" s="9">
        <v>40000000</v>
      </c>
      <c r="E18" s="9">
        <v>2567277400</v>
      </c>
      <c r="F18" s="76">
        <v>131.6</v>
      </c>
      <c r="G18" s="77" t="e">
        <f>SUM(E18/#REF!)*100</f>
        <v>#REF!</v>
      </c>
      <c r="H18" s="286"/>
      <c r="I18" s="9">
        <f t="shared" si="0"/>
        <v>0</v>
      </c>
      <c r="J18" s="9">
        <v>2567277400</v>
      </c>
    </row>
    <row r="19" spans="1:10" ht="15">
      <c r="A19" s="166">
        <v>7</v>
      </c>
      <c r="B19" s="168" t="s">
        <v>88</v>
      </c>
      <c r="C19" s="9">
        <v>538700500</v>
      </c>
      <c r="D19" s="9">
        <v>50000000</v>
      </c>
      <c r="E19" s="9">
        <v>870000000</v>
      </c>
      <c r="F19" s="76">
        <f>SUM(E19/'KH thu-2012'!C19)*100</f>
        <v>79.0909090909091</v>
      </c>
      <c r="G19" s="77" t="e">
        <f>SUM(E19/#REF!)*100</f>
        <v>#REF!</v>
      </c>
      <c r="H19" s="286"/>
      <c r="I19" s="9">
        <f t="shared" si="0"/>
        <v>0</v>
      </c>
      <c r="J19" s="9">
        <v>870000000</v>
      </c>
    </row>
    <row r="20" spans="1:10" ht="15">
      <c r="A20" s="165">
        <v>8</v>
      </c>
      <c r="B20" s="178" t="s">
        <v>38</v>
      </c>
      <c r="C20" s="70">
        <v>12498733000</v>
      </c>
      <c r="D20" s="9">
        <v>700000000</v>
      </c>
      <c r="E20" s="9">
        <v>15000000000</v>
      </c>
      <c r="F20" s="76">
        <f>SUM(E20/'KH thu-2012'!C20)*100</f>
        <v>150</v>
      </c>
      <c r="G20" s="77" t="e">
        <f>SUM(E20/#REF!)*100</f>
        <v>#REF!</v>
      </c>
      <c r="H20" s="286"/>
      <c r="I20" s="9">
        <f t="shared" si="0"/>
        <v>0</v>
      </c>
      <c r="J20" s="9">
        <v>15000000000</v>
      </c>
    </row>
    <row r="21" spans="1:10" ht="15">
      <c r="A21" s="7">
        <v>9</v>
      </c>
      <c r="B21" s="62" t="s">
        <v>39</v>
      </c>
      <c r="C21" s="9">
        <v>319556100</v>
      </c>
      <c r="D21" s="9"/>
      <c r="E21" s="9">
        <v>650000000</v>
      </c>
      <c r="F21" s="76">
        <f>SUM(E21/'KH thu-2012'!C21)*100</f>
        <v>108.33333333333333</v>
      </c>
      <c r="G21" s="77" t="e">
        <f>SUM(E21/#REF!)*100</f>
        <v>#REF!</v>
      </c>
      <c r="H21" s="286"/>
      <c r="I21" s="9">
        <f t="shared" si="0"/>
        <v>0</v>
      </c>
      <c r="J21" s="9">
        <v>650000000</v>
      </c>
    </row>
    <row r="22" spans="1:10" ht="15.75">
      <c r="A22" s="6">
        <v>10</v>
      </c>
      <c r="B22" s="62" t="s">
        <v>40</v>
      </c>
      <c r="C22" s="9">
        <v>380555515</v>
      </c>
      <c r="D22" s="9"/>
      <c r="E22" s="9">
        <v>420000000</v>
      </c>
      <c r="F22" s="76">
        <f>SUM(E22/'KH thu-2012'!C22)*100</f>
        <v>105</v>
      </c>
      <c r="G22" s="77" t="e">
        <f>SUM(E22/#REF!)*100</f>
        <v>#REF!</v>
      </c>
      <c r="H22" s="286"/>
      <c r="I22" s="9">
        <f t="shared" si="0"/>
        <v>0</v>
      </c>
      <c r="J22" s="9">
        <v>420000000</v>
      </c>
    </row>
    <row r="23" spans="1:10" ht="15.75">
      <c r="A23" s="6">
        <v>11</v>
      </c>
      <c r="B23" s="62" t="s">
        <v>41</v>
      </c>
      <c r="C23" s="9">
        <v>4891886600</v>
      </c>
      <c r="D23" s="9">
        <v>250000000</v>
      </c>
      <c r="E23" s="9">
        <v>5600000000</v>
      </c>
      <c r="F23" s="76">
        <f>SUM(E23/'KH thu-2012'!C23)*100</f>
        <v>103.7037037037037</v>
      </c>
      <c r="G23" s="77" t="e">
        <f>SUM(E23/#REF!)*100</f>
        <v>#REF!</v>
      </c>
      <c r="H23" s="286"/>
      <c r="I23" s="9">
        <f t="shared" si="0"/>
        <v>0</v>
      </c>
      <c r="J23" s="9">
        <v>5600000000</v>
      </c>
    </row>
    <row r="24" spans="1:10" ht="15.75">
      <c r="A24" s="8" t="s">
        <v>42</v>
      </c>
      <c r="B24" s="68" t="s">
        <v>93</v>
      </c>
      <c r="C24" s="9">
        <v>13088029596</v>
      </c>
      <c r="D24" s="9"/>
      <c r="E24" s="9">
        <v>13088029596</v>
      </c>
      <c r="F24" s="32"/>
      <c r="G24" s="78"/>
      <c r="H24" s="286"/>
      <c r="I24" s="9">
        <f t="shared" si="0"/>
        <v>0</v>
      </c>
      <c r="J24" s="9">
        <v>13088029596</v>
      </c>
    </row>
    <row r="25" spans="1:10" ht="15.75">
      <c r="A25" s="8" t="s">
        <v>44</v>
      </c>
      <c r="B25" s="68" t="s">
        <v>43</v>
      </c>
      <c r="C25" s="9">
        <f>SUM(C26)</f>
        <v>0</v>
      </c>
      <c r="D25" s="9">
        <f>SUM(D26)</f>
        <v>0</v>
      </c>
      <c r="E25" s="9">
        <v>3625000000</v>
      </c>
      <c r="F25" s="32"/>
      <c r="G25" s="78"/>
      <c r="H25" s="286"/>
      <c r="I25" s="9">
        <f t="shared" si="0"/>
        <v>0</v>
      </c>
      <c r="J25" s="9">
        <f>SUM(J26)</f>
        <v>3625000000</v>
      </c>
    </row>
    <row r="26" spans="1:10" ht="15">
      <c r="A26" s="7"/>
      <c r="B26" s="62" t="s">
        <v>9</v>
      </c>
      <c r="C26" s="9"/>
      <c r="D26" s="9"/>
      <c r="E26" s="9">
        <v>3625000000</v>
      </c>
      <c r="F26" s="32"/>
      <c r="G26" s="78"/>
      <c r="H26" s="286"/>
      <c r="I26" s="9">
        <f t="shared" si="0"/>
        <v>0</v>
      </c>
      <c r="J26" s="9">
        <v>3625000000</v>
      </c>
    </row>
    <row r="27" spans="1:10" ht="15.75">
      <c r="A27" s="8" t="s">
        <v>25</v>
      </c>
      <c r="B27" s="68" t="s">
        <v>45</v>
      </c>
      <c r="C27" s="9">
        <f>SUM(C28:C29)</f>
        <v>743337000</v>
      </c>
      <c r="D27" s="9">
        <f>SUM(D28:D29)</f>
        <v>0</v>
      </c>
      <c r="E27" s="9">
        <v>800000000</v>
      </c>
      <c r="F27" s="32"/>
      <c r="G27" s="78"/>
      <c r="H27" s="286"/>
      <c r="I27" s="9">
        <f t="shared" si="0"/>
        <v>0</v>
      </c>
      <c r="J27" s="9">
        <f>SUM(J28:J29)</f>
        <v>800000000</v>
      </c>
    </row>
    <row r="28" spans="1:10" ht="15">
      <c r="A28" s="7"/>
      <c r="B28" s="62" t="s">
        <v>46</v>
      </c>
      <c r="C28" s="9"/>
      <c r="D28" s="9">
        <f>J28-C28</f>
        <v>0</v>
      </c>
      <c r="E28" s="9"/>
      <c r="F28" s="32"/>
      <c r="G28" s="78"/>
      <c r="H28" s="286"/>
      <c r="I28" s="9">
        <f t="shared" si="0"/>
        <v>0</v>
      </c>
      <c r="J28" s="9"/>
    </row>
    <row r="29" spans="1:10" ht="15">
      <c r="A29" s="7"/>
      <c r="B29" s="62" t="s">
        <v>71</v>
      </c>
      <c r="C29" s="9">
        <v>743337000</v>
      </c>
      <c r="D29" s="9"/>
      <c r="E29" s="9">
        <v>800000000</v>
      </c>
      <c r="F29" s="32"/>
      <c r="G29" s="78"/>
      <c r="H29" s="286"/>
      <c r="I29" s="9">
        <f t="shared" si="0"/>
        <v>0</v>
      </c>
      <c r="J29" s="9">
        <v>800000000</v>
      </c>
    </row>
    <row r="30" spans="1:10" ht="15.75">
      <c r="A30" s="8" t="s">
        <v>84</v>
      </c>
      <c r="B30" s="68" t="s">
        <v>153</v>
      </c>
      <c r="C30" s="9">
        <v>162717564000</v>
      </c>
      <c r="D30" s="9"/>
      <c r="E30" s="9">
        <v>275593364000</v>
      </c>
      <c r="F30" s="32"/>
      <c r="G30" s="78"/>
      <c r="H30" s="286"/>
      <c r="I30" s="9">
        <f t="shared" si="0"/>
        <v>0</v>
      </c>
      <c r="J30" s="9">
        <v>275593364000</v>
      </c>
    </row>
    <row r="31" spans="1:10" ht="15.75">
      <c r="A31" s="8" t="s">
        <v>72</v>
      </c>
      <c r="B31" s="68" t="s">
        <v>106</v>
      </c>
      <c r="C31" s="9">
        <v>626365000</v>
      </c>
      <c r="D31" s="9"/>
      <c r="E31" s="9">
        <v>750000000</v>
      </c>
      <c r="F31" s="32"/>
      <c r="G31" s="78"/>
      <c r="H31" s="286"/>
      <c r="I31" s="9">
        <f t="shared" si="0"/>
        <v>0</v>
      </c>
      <c r="J31" s="9">
        <v>750000000</v>
      </c>
    </row>
    <row r="32" spans="1:10" ht="15.75">
      <c r="A32" s="37" t="s">
        <v>84</v>
      </c>
      <c r="B32" s="179" t="s">
        <v>22</v>
      </c>
      <c r="C32" s="9"/>
      <c r="D32" s="9"/>
      <c r="E32" s="9">
        <v>13470653103</v>
      </c>
      <c r="F32" s="32"/>
      <c r="G32" s="78"/>
      <c r="H32" s="286"/>
      <c r="I32" s="9">
        <f t="shared" si="0"/>
        <v>0</v>
      </c>
      <c r="J32" s="9">
        <v>13470653103</v>
      </c>
    </row>
    <row r="33" spans="1:10" ht="15.75">
      <c r="A33" s="160"/>
      <c r="B33" s="280" t="s">
        <v>154</v>
      </c>
      <c r="C33" s="284">
        <f>SUM(C30:C32,C27,C24:C25,C7)</f>
        <v>212048902622</v>
      </c>
      <c r="D33" s="284">
        <f>SUM(D30:D32,D27,D24:D25,D7)</f>
        <v>2090000000</v>
      </c>
      <c r="E33" s="284">
        <f>SUM(E30:E32,E27,E24:E25,E7)</f>
        <v>351583380699</v>
      </c>
      <c r="F33" s="32"/>
      <c r="G33" s="78"/>
      <c r="H33" s="286"/>
      <c r="I33" s="284">
        <f>SUM(I30:I32,I27,I24:I25,I7)</f>
        <v>0</v>
      </c>
      <c r="J33" s="284">
        <f>SUM(J30:J32,J27,J24:J25,J7)</f>
        <v>351583380699</v>
      </c>
    </row>
    <row r="34" spans="1:10" ht="25.5">
      <c r="A34" s="159"/>
      <c r="B34" s="281" t="s">
        <v>127</v>
      </c>
      <c r="C34" s="285">
        <v>175260417811</v>
      </c>
      <c r="D34" s="285"/>
      <c r="E34" s="285">
        <v>296954904016</v>
      </c>
      <c r="F34" s="76"/>
      <c r="G34" s="77"/>
      <c r="H34" s="286"/>
      <c r="I34" s="285">
        <v>121084486205</v>
      </c>
      <c r="J34" s="285">
        <f>SUM(C34+I34)</f>
        <v>296344904016</v>
      </c>
    </row>
    <row r="35" spans="1:10" ht="18" thickBot="1">
      <c r="A35" s="11"/>
      <c r="B35" s="181"/>
      <c r="C35" s="145"/>
      <c r="D35" s="145"/>
      <c r="E35" s="145"/>
      <c r="F35" s="114"/>
      <c r="G35" s="42"/>
      <c r="H35" s="65"/>
      <c r="I35" s="145"/>
      <c r="J35" s="145"/>
    </row>
    <row r="36" spans="1:10" ht="15.75" thickTop="1">
      <c r="A36" s="1"/>
      <c r="B36" s="184"/>
      <c r="C36" s="146"/>
      <c r="D36" s="147"/>
      <c r="E36" s="147"/>
      <c r="I36" s="147"/>
      <c r="J36" s="147"/>
    </row>
    <row r="37" spans="2:10" ht="15.75">
      <c r="B37" s="282"/>
      <c r="C37" s="148"/>
      <c r="D37" s="12"/>
      <c r="E37" s="12"/>
      <c r="I37" s="12"/>
      <c r="J37" s="12"/>
    </row>
    <row r="38" spans="1:10" ht="16.5">
      <c r="A38" s="34"/>
      <c r="B38" s="92"/>
      <c r="C38" s="51"/>
      <c r="D38" s="13"/>
      <c r="E38" s="13"/>
      <c r="I38" s="13"/>
      <c r="J38" s="13"/>
    </row>
    <row r="39" spans="1:10" ht="15">
      <c r="A39" s="34"/>
      <c r="B39" s="92"/>
      <c r="C39" s="14"/>
      <c r="D39" s="146"/>
      <c r="E39" s="146"/>
      <c r="I39" s="146"/>
      <c r="J39" s="146"/>
    </row>
    <row r="40" spans="1:10" ht="15">
      <c r="A40" s="1"/>
      <c r="B40" s="92"/>
      <c r="C40" s="40"/>
      <c r="D40" s="149"/>
      <c r="E40" s="149"/>
      <c r="I40" s="149"/>
      <c r="J40" s="149"/>
    </row>
    <row r="41" spans="1:11" ht="15">
      <c r="A41" s="1"/>
      <c r="B41" s="95"/>
      <c r="C41" s="40"/>
      <c r="D41" s="40"/>
      <c r="E41" s="40"/>
      <c r="I41" s="40">
        <v>13470653103</v>
      </c>
      <c r="J41" s="40">
        <v>3503686206</v>
      </c>
      <c r="K41">
        <v>9966966897</v>
      </c>
    </row>
    <row r="42" spans="1:10" ht="15">
      <c r="A42" s="1"/>
      <c r="B42" s="95"/>
      <c r="C42" s="146"/>
      <c r="D42" s="146"/>
      <c r="E42" s="146"/>
      <c r="I42" s="146"/>
      <c r="J42" s="146"/>
    </row>
    <row r="43" spans="1:3" ht="15">
      <c r="A43" s="1"/>
      <c r="B43" s="95"/>
      <c r="C43" s="146"/>
    </row>
    <row r="44" spans="1:10" ht="21.75">
      <c r="A44" s="140"/>
      <c r="B44" s="283"/>
      <c r="C44" s="150"/>
      <c r="D44" s="150"/>
      <c r="E44" s="150"/>
      <c r="F44" s="141"/>
      <c r="G44" s="142"/>
      <c r="H44" s="142"/>
      <c r="I44" s="150"/>
      <c r="J44" s="150"/>
    </row>
    <row r="45" spans="2:10" ht="15">
      <c r="B45" s="95"/>
      <c r="C45" s="151"/>
      <c r="D45" s="151"/>
      <c r="E45" s="151"/>
      <c r="I45" s="151"/>
      <c r="J45" s="151"/>
    </row>
    <row r="46" spans="2:10" ht="15">
      <c r="B46" s="95"/>
      <c r="C46" s="151"/>
      <c r="D46" s="151"/>
      <c r="E46" s="151"/>
      <c r="I46" s="151"/>
      <c r="J46" s="151"/>
    </row>
    <row r="47" spans="3:10" ht="15">
      <c r="C47" s="151"/>
      <c r="D47" s="152"/>
      <c r="E47" s="152"/>
      <c r="I47" s="152"/>
      <c r="J47" s="152"/>
    </row>
    <row r="48" spans="3:10" ht="15">
      <c r="C48" s="151"/>
      <c r="D48" s="151"/>
      <c r="E48" s="151"/>
      <c r="I48" s="151"/>
      <c r="J48" s="151"/>
    </row>
    <row r="49" spans="2:10" ht="15">
      <c r="B49" s="95"/>
      <c r="C49" s="151"/>
      <c r="D49" s="152"/>
      <c r="E49" s="152"/>
      <c r="I49" s="152"/>
      <c r="J49" s="152"/>
    </row>
    <row r="50" spans="3:10" ht="15">
      <c r="C50" s="152"/>
      <c r="D50" s="151"/>
      <c r="E50" s="151"/>
      <c r="I50" s="151"/>
      <c r="J50" s="151"/>
    </row>
    <row r="51" spans="3:10" ht="15">
      <c r="C51" s="152"/>
      <c r="D51" s="151"/>
      <c r="E51" s="151"/>
      <c r="I51" s="151"/>
      <c r="J51" s="151"/>
    </row>
    <row r="52" spans="1:10" ht="21.75">
      <c r="A52" s="24"/>
      <c r="B52" s="185"/>
      <c r="C52" s="153"/>
      <c r="D52" s="153"/>
      <c r="E52" s="153"/>
      <c r="F52" s="138"/>
      <c r="G52" s="139"/>
      <c r="H52" s="139"/>
      <c r="I52" s="153"/>
      <c r="J52" s="153"/>
    </row>
    <row r="53" spans="1:10" ht="15">
      <c r="A53" s="15"/>
      <c r="B53" s="104"/>
      <c r="C53" s="16"/>
      <c r="D53" s="16"/>
      <c r="E53" s="16"/>
      <c r="F53" s="65"/>
      <c r="I53" s="16"/>
      <c r="J53" s="16"/>
    </row>
    <row r="54" spans="1:10" ht="15">
      <c r="A54" s="15"/>
      <c r="B54" s="104"/>
      <c r="C54" s="154"/>
      <c r="D54" s="154"/>
      <c r="E54" s="154"/>
      <c r="F54" s="65"/>
      <c r="I54" s="154"/>
      <c r="J54" s="154"/>
    </row>
    <row r="55" spans="1:10" ht="15">
      <c r="A55" s="17"/>
      <c r="B55" s="98"/>
      <c r="C55" s="17"/>
      <c r="D55" s="17"/>
      <c r="E55" s="17"/>
      <c r="F55" s="134"/>
      <c r="G55" s="135"/>
      <c r="H55" s="135"/>
      <c r="I55" s="17"/>
      <c r="J55" s="17"/>
    </row>
    <row r="56" spans="1:10" ht="15.75">
      <c r="A56" s="18"/>
      <c r="B56" s="192"/>
      <c r="C56" s="19"/>
      <c r="D56" s="19"/>
      <c r="E56" s="19"/>
      <c r="F56" s="116"/>
      <c r="I56" s="19"/>
      <c r="J56" s="19"/>
    </row>
    <row r="57" spans="1:10" ht="15.75">
      <c r="A57" s="20"/>
      <c r="B57" s="194"/>
      <c r="C57" s="155"/>
      <c r="D57" s="155"/>
      <c r="E57" s="155"/>
      <c r="F57" s="117"/>
      <c r="I57" s="155"/>
      <c r="J57" s="155"/>
    </row>
    <row r="58" spans="1:10" ht="15">
      <c r="A58" s="15"/>
      <c r="B58" s="97"/>
      <c r="C58" s="155"/>
      <c r="D58" s="155"/>
      <c r="E58" s="155"/>
      <c r="F58" s="65"/>
      <c r="I58" s="155"/>
      <c r="J58" s="155"/>
    </row>
    <row r="59" spans="1:10" ht="15">
      <c r="A59" s="15"/>
      <c r="B59" s="97"/>
      <c r="C59" s="155"/>
      <c r="D59" s="155"/>
      <c r="E59" s="155"/>
      <c r="F59" s="65"/>
      <c r="I59" s="155"/>
      <c r="J59" s="155"/>
    </row>
    <row r="60" spans="1:10" ht="15.75">
      <c r="A60" s="20"/>
      <c r="B60" s="97"/>
      <c r="C60" s="155"/>
      <c r="D60" s="155"/>
      <c r="E60" s="155"/>
      <c r="F60" s="65"/>
      <c r="I60" s="155"/>
      <c r="J60" s="155"/>
    </row>
    <row r="61" spans="1:10" ht="15">
      <c r="A61" s="15"/>
      <c r="B61" s="97"/>
      <c r="C61" s="155"/>
      <c r="D61" s="155"/>
      <c r="E61" s="155"/>
      <c r="F61" s="65"/>
      <c r="I61" s="155"/>
      <c r="J61" s="155"/>
    </row>
    <row r="62" spans="1:10" ht="15.75">
      <c r="A62" s="20"/>
      <c r="B62" s="97"/>
      <c r="C62" s="155"/>
      <c r="D62" s="155"/>
      <c r="E62" s="155"/>
      <c r="F62" s="65"/>
      <c r="I62" s="155"/>
      <c r="J62" s="155"/>
    </row>
    <row r="63" spans="1:10" ht="15">
      <c r="A63" s="15"/>
      <c r="B63" s="97"/>
      <c r="C63" s="155"/>
      <c r="D63" s="155"/>
      <c r="E63" s="155"/>
      <c r="F63" s="65"/>
      <c r="I63" s="155"/>
      <c r="J63" s="155"/>
    </row>
    <row r="64" spans="1:10" ht="15">
      <c r="A64" s="22"/>
      <c r="B64" s="97"/>
      <c r="C64" s="155"/>
      <c r="D64" s="155"/>
      <c r="E64" s="155"/>
      <c r="F64" s="118"/>
      <c r="I64" s="155"/>
      <c r="J64" s="155"/>
    </row>
    <row r="65" spans="1:10" ht="15">
      <c r="A65" s="15"/>
      <c r="B65" s="97"/>
      <c r="C65" s="155"/>
      <c r="D65" s="155"/>
      <c r="E65" s="155"/>
      <c r="F65" s="65"/>
      <c r="I65" s="155"/>
      <c r="J65" s="155"/>
    </row>
    <row r="66" spans="1:10" ht="15.75">
      <c r="A66" s="20"/>
      <c r="B66" s="97"/>
      <c r="C66" s="155"/>
      <c r="D66" s="155"/>
      <c r="E66" s="155"/>
      <c r="F66" s="65"/>
      <c r="I66" s="155"/>
      <c r="J66" s="155"/>
    </row>
    <row r="67" spans="1:10" ht="15.75">
      <c r="A67" s="20"/>
      <c r="B67" s="97"/>
      <c r="C67" s="155"/>
      <c r="D67" s="155"/>
      <c r="E67" s="155"/>
      <c r="F67" s="65"/>
      <c r="I67" s="155"/>
      <c r="J67" s="155"/>
    </row>
    <row r="68" spans="1:10" ht="15.75">
      <c r="A68" s="18"/>
      <c r="B68" s="192"/>
      <c r="C68" s="19"/>
      <c r="D68" s="19"/>
      <c r="E68" s="19"/>
      <c r="F68" s="116"/>
      <c r="I68" s="19"/>
      <c r="J68" s="19"/>
    </row>
    <row r="69" spans="1:10" ht="15.75">
      <c r="A69" s="15"/>
      <c r="B69" s="97"/>
      <c r="C69" s="19"/>
      <c r="D69" s="19"/>
      <c r="E69" s="19"/>
      <c r="F69" s="116"/>
      <c r="I69" s="19"/>
      <c r="J69" s="19"/>
    </row>
    <row r="70" spans="1:10" ht="15.75">
      <c r="A70" s="18"/>
      <c r="B70" s="192"/>
      <c r="C70" s="19"/>
      <c r="D70" s="19"/>
      <c r="E70" s="19"/>
      <c r="F70" s="116"/>
      <c r="I70" s="19"/>
      <c r="J70" s="19"/>
    </row>
    <row r="71" spans="1:10" ht="15">
      <c r="A71" s="15"/>
      <c r="B71" s="97"/>
      <c r="C71" s="155"/>
      <c r="D71" s="155"/>
      <c r="E71" s="155"/>
      <c r="F71" s="65"/>
      <c r="I71" s="155"/>
      <c r="J71" s="155"/>
    </row>
    <row r="72" spans="1:10" ht="15">
      <c r="A72" s="15"/>
      <c r="B72" s="97"/>
      <c r="C72" s="155"/>
      <c r="D72" s="155"/>
      <c r="E72" s="155"/>
      <c r="F72" s="65"/>
      <c r="I72" s="155"/>
      <c r="J72" s="155"/>
    </row>
    <row r="73" spans="1:10" ht="15">
      <c r="A73" s="15"/>
      <c r="B73" s="97"/>
      <c r="C73" s="155"/>
      <c r="D73" s="155"/>
      <c r="E73" s="155"/>
      <c r="F73" s="65"/>
      <c r="I73" s="155"/>
      <c r="J73" s="155"/>
    </row>
    <row r="74" spans="1:10" ht="15.75">
      <c r="A74" s="18"/>
      <c r="B74" s="192"/>
      <c r="C74" s="19"/>
      <c r="D74" s="19"/>
      <c r="E74" s="19"/>
      <c r="F74" s="116"/>
      <c r="I74" s="19"/>
      <c r="J74" s="19"/>
    </row>
    <row r="75" spans="1:10" ht="15.75">
      <c r="A75" s="18"/>
      <c r="B75" s="192"/>
      <c r="C75" s="19"/>
      <c r="D75" s="19"/>
      <c r="E75" s="19"/>
      <c r="F75" s="116"/>
      <c r="I75" s="19"/>
      <c r="J75" s="19"/>
    </row>
    <row r="76" spans="1:10" ht="15">
      <c r="A76" s="15"/>
      <c r="B76" s="97"/>
      <c r="C76" s="155"/>
      <c r="D76" s="155"/>
      <c r="E76" s="155"/>
      <c r="F76" s="65"/>
      <c r="I76" s="155"/>
      <c r="J76" s="155"/>
    </row>
    <row r="77" spans="1:10" ht="15.75">
      <c r="A77" s="18"/>
      <c r="B77" s="196"/>
      <c r="C77" s="23"/>
      <c r="D77" s="23"/>
      <c r="E77" s="23"/>
      <c r="F77" s="116"/>
      <c r="I77" s="23"/>
      <c r="J77" s="23"/>
    </row>
    <row r="78" spans="1:10" ht="17.25">
      <c r="A78" s="24"/>
      <c r="B78" s="89"/>
      <c r="C78" s="25"/>
      <c r="D78" s="25"/>
      <c r="E78" s="25"/>
      <c r="F78" s="119"/>
      <c r="I78" s="25"/>
      <c r="J78" s="25"/>
    </row>
    <row r="79" spans="1:10" ht="15">
      <c r="A79" s="15"/>
      <c r="B79" s="97"/>
      <c r="C79" s="155"/>
      <c r="D79" s="155"/>
      <c r="E79" s="155"/>
      <c r="F79" s="65"/>
      <c r="I79" s="155"/>
      <c r="J79" s="155"/>
    </row>
    <row r="80" spans="1:10" ht="17.25">
      <c r="A80" s="26"/>
      <c r="B80" s="198"/>
      <c r="C80" s="27"/>
      <c r="D80" s="27"/>
      <c r="E80" s="27"/>
      <c r="F80" s="120"/>
      <c r="I80" s="27"/>
      <c r="J80" s="27"/>
    </row>
    <row r="81" spans="1:10" ht="15">
      <c r="A81" s="15"/>
      <c r="B81" s="97"/>
      <c r="C81" s="154"/>
      <c r="D81" s="154"/>
      <c r="E81" s="154"/>
      <c r="F81" s="65"/>
      <c r="I81" s="154"/>
      <c r="J81" s="154"/>
    </row>
    <row r="82" spans="1:10" ht="15">
      <c r="A82" s="15"/>
      <c r="B82" s="100"/>
      <c r="C82" s="156"/>
      <c r="D82" s="156"/>
      <c r="E82" s="156"/>
      <c r="F82" s="121"/>
      <c r="I82" s="156"/>
      <c r="J82" s="156"/>
    </row>
    <row r="83" spans="1:10" ht="16.5">
      <c r="A83" s="15"/>
      <c r="B83" s="100"/>
      <c r="C83" s="154"/>
      <c r="D83" s="154"/>
      <c r="E83" s="154"/>
      <c r="F83" s="122"/>
      <c r="I83" s="154"/>
      <c r="J83" s="154"/>
    </row>
    <row r="84" spans="1:10" ht="15">
      <c r="A84" s="15"/>
      <c r="B84" s="100"/>
      <c r="C84" s="157"/>
      <c r="D84" s="157"/>
      <c r="E84" s="157"/>
      <c r="F84" s="65"/>
      <c r="I84" s="157"/>
      <c r="J84" s="157"/>
    </row>
    <row r="85" spans="1:10" ht="15">
      <c r="A85" s="15"/>
      <c r="B85" s="100"/>
      <c r="C85" s="154"/>
      <c r="D85" s="154"/>
      <c r="E85" s="154"/>
      <c r="F85" s="65"/>
      <c r="I85" s="154"/>
      <c r="J85" s="154"/>
    </row>
    <row r="86" spans="1:10" ht="15">
      <c r="A86" s="21"/>
      <c r="B86" s="97"/>
      <c r="C86" s="154"/>
      <c r="D86" s="154"/>
      <c r="E86" s="154"/>
      <c r="F86" s="65"/>
      <c r="I86" s="154"/>
      <c r="J86" s="154"/>
    </row>
    <row r="87" spans="1:10" ht="15">
      <c r="A87" s="21"/>
      <c r="B87" s="97"/>
      <c r="C87" s="154"/>
      <c r="D87" s="154"/>
      <c r="E87" s="154"/>
      <c r="F87" s="65"/>
      <c r="I87" s="154"/>
      <c r="J87" s="154"/>
    </row>
    <row r="88" spans="1:10" ht="15">
      <c r="A88" s="21"/>
      <c r="B88" s="97"/>
      <c r="C88" s="154"/>
      <c r="D88" s="154"/>
      <c r="E88" s="154"/>
      <c r="F88" s="65"/>
      <c r="I88" s="154"/>
      <c r="J88" s="154"/>
    </row>
    <row r="89" spans="1:10" ht="15">
      <c r="A89" s="21"/>
      <c r="B89" s="97"/>
      <c r="C89" s="154"/>
      <c r="D89" s="154"/>
      <c r="E89" s="154"/>
      <c r="F89" s="65"/>
      <c r="I89" s="154"/>
      <c r="J89" s="154"/>
    </row>
    <row r="90" spans="1:10" ht="15">
      <c r="A90" s="21"/>
      <c r="B90" s="97"/>
      <c r="C90" s="154"/>
      <c r="D90" s="154"/>
      <c r="E90" s="154"/>
      <c r="F90" s="65"/>
      <c r="I90" s="154"/>
      <c r="J90" s="154"/>
    </row>
    <row r="91" spans="1:10" ht="15">
      <c r="A91" s="21"/>
      <c r="B91" s="97"/>
      <c r="C91" s="154"/>
      <c r="D91" s="154"/>
      <c r="E91" s="154"/>
      <c r="F91" s="65"/>
      <c r="I91" s="154"/>
      <c r="J91" s="154"/>
    </row>
    <row r="92" spans="1:10" ht="15">
      <c r="A92" s="21"/>
      <c r="B92" s="97"/>
      <c r="C92" s="154"/>
      <c r="D92" s="154"/>
      <c r="E92" s="154"/>
      <c r="F92" s="65"/>
      <c r="I92" s="154"/>
      <c r="J92" s="154"/>
    </row>
    <row r="93" spans="1:10" ht="15">
      <c r="A93" s="21"/>
      <c r="B93" s="97"/>
      <c r="C93" s="154"/>
      <c r="D93" s="154"/>
      <c r="E93" s="154"/>
      <c r="F93" s="65"/>
      <c r="I93" s="154"/>
      <c r="J93" s="154"/>
    </row>
    <row r="94" spans="1:10" ht="15">
      <c r="A94" s="21"/>
      <c r="B94" s="97"/>
      <c r="C94" s="154"/>
      <c r="D94" s="154"/>
      <c r="E94" s="154"/>
      <c r="F94" s="65"/>
      <c r="I94" s="154"/>
      <c r="J94" s="154"/>
    </row>
    <row r="95" spans="1:10" ht="15">
      <c r="A95" s="21"/>
      <c r="B95" s="97"/>
      <c r="C95" s="154"/>
      <c r="D95" s="154"/>
      <c r="E95" s="154"/>
      <c r="F95" s="65"/>
      <c r="I95" s="154"/>
      <c r="J95" s="154"/>
    </row>
  </sheetData>
  <sheetProtection/>
  <printOptions/>
  <pageMargins left="0.25" right="0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E7" sqref="E7:E34"/>
    </sheetView>
  </sheetViews>
  <sheetFormatPr defaultColWidth="8.796875" defaultRowHeight="15"/>
  <cols>
    <col min="1" max="1" width="3.69921875" style="0" customWidth="1"/>
    <col min="2" max="2" width="22.5" style="87" customWidth="1"/>
    <col min="3" max="3" width="15.3984375" style="50" customWidth="1"/>
    <col min="4" max="4" width="17.09765625" style="50" customWidth="1"/>
    <col min="5" max="5" width="16.3984375" style="50" customWidth="1"/>
    <col min="6" max="6" width="8.09765625" style="47" customWidth="1"/>
    <col min="7" max="7" width="9" style="47" customWidth="1"/>
    <col min="8" max="8" width="18.69921875" style="0" customWidth="1"/>
    <col min="9" max="9" width="18.3984375" style="35" bestFit="1" customWidth="1"/>
    <col min="10" max="10" width="16.3984375" style="0" bestFit="1" customWidth="1"/>
  </cols>
  <sheetData>
    <row r="1" spans="1:7" ht="21.75">
      <c r="A1" s="288" t="s">
        <v>112</v>
      </c>
      <c r="B1" s="71"/>
      <c r="C1" s="3"/>
      <c r="D1" s="81"/>
      <c r="E1" s="287" t="s">
        <v>156</v>
      </c>
      <c r="F1" s="109"/>
      <c r="G1" s="110"/>
    </row>
    <row r="2" spans="1:7" ht="18.75">
      <c r="A2" s="288" t="s">
        <v>113</v>
      </c>
      <c r="B2" s="71"/>
      <c r="E2" s="54" t="s">
        <v>30</v>
      </c>
      <c r="F2" s="111"/>
      <c r="G2" s="110"/>
    </row>
    <row r="3" spans="1:9" ht="21.75">
      <c r="A3" s="1"/>
      <c r="D3" s="164"/>
      <c r="E3" s="164"/>
      <c r="F3" s="81"/>
      <c r="I3" s="35">
        <f>SUM(E10:E13,E15:E22,E23)</f>
        <v>45527223526</v>
      </c>
    </row>
    <row r="4" spans="1:9" ht="15.75">
      <c r="A4" s="1" t="s">
        <v>158</v>
      </c>
      <c r="B4" s="95"/>
      <c r="D4" s="38"/>
      <c r="E4" s="38"/>
      <c r="G4" s="73"/>
      <c r="I4" s="35">
        <f>SUM(I3,E24,E25,E27,E30,E31,E32)</f>
        <v>360945147225</v>
      </c>
    </row>
    <row r="5" spans="1:7" ht="16.5" thickBot="1">
      <c r="A5" s="1"/>
      <c r="B5" s="95"/>
      <c r="C5" s="147"/>
      <c r="D5" s="144"/>
      <c r="E5" s="144"/>
      <c r="G5" s="112" t="s">
        <v>159</v>
      </c>
    </row>
    <row r="6" spans="1:7" ht="48" thickTop="1">
      <c r="A6" s="4" t="s">
        <v>160</v>
      </c>
      <c r="B6" s="172" t="s">
        <v>161</v>
      </c>
      <c r="C6" s="5" t="s">
        <v>61</v>
      </c>
      <c r="D6" s="5" t="s">
        <v>129</v>
      </c>
      <c r="E6" s="5" t="s">
        <v>173</v>
      </c>
      <c r="F6" s="64" t="s">
        <v>162</v>
      </c>
      <c r="G6" s="113" t="s">
        <v>163</v>
      </c>
    </row>
    <row r="7" spans="1:7" ht="15.75">
      <c r="A7" s="161" t="s">
        <v>164</v>
      </c>
      <c r="B7" s="175" t="s">
        <v>165</v>
      </c>
      <c r="C7" s="289">
        <f>SUM(C8:C9,C15:C23)</f>
        <v>41681304826</v>
      </c>
      <c r="D7" s="289">
        <f>SUM(D8:D9,D15:D23)</f>
        <v>3845918700</v>
      </c>
      <c r="E7" s="289">
        <f>SUM(E8:E9,E15:E23)</f>
        <v>45527223526</v>
      </c>
      <c r="F7" s="162">
        <f>SUM(E7/'KH thu-2012'!C7)*100</f>
        <v>122.9601456436018</v>
      </c>
      <c r="G7" s="290" t="e">
        <f>SUM(E7/#REF!)*100</f>
        <v>#REF!</v>
      </c>
    </row>
    <row r="8" spans="1:7" ht="15">
      <c r="A8" s="292">
        <v>1</v>
      </c>
      <c r="B8" s="293" t="s">
        <v>166</v>
      </c>
      <c r="C8" s="83"/>
      <c r="D8" s="83"/>
      <c r="E8" s="66">
        <f aca="true" t="shared" si="0" ref="E8:E34">SUM(C8,D8)</f>
        <v>0</v>
      </c>
      <c r="F8" s="297"/>
      <c r="G8" s="298"/>
    </row>
    <row r="9" spans="1:8" ht="15">
      <c r="A9" s="292">
        <v>2</v>
      </c>
      <c r="B9" s="293" t="s">
        <v>167</v>
      </c>
      <c r="C9" s="83">
        <f>SUM(C10:C14)</f>
        <v>10785189111</v>
      </c>
      <c r="D9" s="83">
        <f>SUM(D10:D14)</f>
        <v>1147000000</v>
      </c>
      <c r="E9" s="83">
        <f>SUM(E10:E14)</f>
        <v>11932189111</v>
      </c>
      <c r="F9" s="297">
        <f>SUM(E9/'KH thu-2012'!D9)*100</f>
        <v>101.06885575978318</v>
      </c>
      <c r="G9" s="298" t="e">
        <f>SUM(E9/#REF!)*100</f>
        <v>#REF!</v>
      </c>
      <c r="H9" s="2"/>
    </row>
    <row r="10" spans="1:9" ht="15">
      <c r="A10" s="7"/>
      <c r="B10" s="62" t="s">
        <v>53</v>
      </c>
      <c r="C10" s="9">
        <v>9885700210</v>
      </c>
      <c r="D10" s="9">
        <v>1102000000</v>
      </c>
      <c r="E10" s="66">
        <f t="shared" si="0"/>
        <v>10987700210</v>
      </c>
      <c r="F10" s="297">
        <f>SUM(E10/'KH thu-2012'!D10)*100</f>
        <v>100.89715528007346</v>
      </c>
      <c r="G10" s="78" t="e">
        <f>SUM(E10/#REF!)*100</f>
        <v>#REF!</v>
      </c>
      <c r="H10" s="2"/>
      <c r="I10" s="35">
        <v>150000000</v>
      </c>
    </row>
    <row r="11" spans="1:8" ht="15">
      <c r="A11" s="7"/>
      <c r="B11" s="62" t="s">
        <v>69</v>
      </c>
      <c r="C11" s="9">
        <v>267298701</v>
      </c>
      <c r="D11" s="9">
        <v>30000000</v>
      </c>
      <c r="E11" s="66">
        <f t="shared" si="0"/>
        <v>297298701</v>
      </c>
      <c r="F11" s="297">
        <f>SUM(E11/'KH thu-2012'!D11)*100</f>
        <v>102.51679344827586</v>
      </c>
      <c r="G11" s="78" t="e">
        <f>SUM(E11/#REF!)*100</f>
        <v>#REF!</v>
      </c>
      <c r="H11" s="2"/>
    </row>
    <row r="12" spans="1:9" ht="15">
      <c r="A12" s="7"/>
      <c r="B12" s="62" t="s">
        <v>70</v>
      </c>
      <c r="C12" s="9">
        <v>491200000</v>
      </c>
      <c r="D12" s="9">
        <v>5000000</v>
      </c>
      <c r="E12" s="66">
        <f t="shared" si="0"/>
        <v>496200000</v>
      </c>
      <c r="F12" s="297">
        <f>SUM(E12/'KH thu-2012'!D12)*100</f>
        <v>104.2436974789916</v>
      </c>
      <c r="G12" s="78" t="e">
        <f>SUM(E12/#REF!)*100</f>
        <v>#REF!</v>
      </c>
      <c r="H12" s="2"/>
      <c r="I12" s="35">
        <v>5000000</v>
      </c>
    </row>
    <row r="13" spans="1:9" ht="15">
      <c r="A13" s="7"/>
      <c r="B13" s="62" t="s">
        <v>14</v>
      </c>
      <c r="C13" s="9">
        <v>140990200</v>
      </c>
      <c r="D13" s="9">
        <v>10000000</v>
      </c>
      <c r="E13" s="66">
        <f t="shared" si="0"/>
        <v>150990200</v>
      </c>
      <c r="F13" s="297">
        <f>SUM(E13/'KH thu-2012'!D13)*100</f>
        <v>100.66013333333332</v>
      </c>
      <c r="G13" s="78" t="e">
        <f>SUM(E13/#REF!)*100</f>
        <v>#REF!</v>
      </c>
      <c r="H13" s="2"/>
      <c r="I13" s="35">
        <v>10000000</v>
      </c>
    </row>
    <row r="14" spans="1:8" ht="15">
      <c r="A14" s="7"/>
      <c r="B14" s="62" t="s">
        <v>128</v>
      </c>
      <c r="C14" s="9">
        <v>0</v>
      </c>
      <c r="D14" s="9"/>
      <c r="E14" s="66">
        <f t="shared" si="0"/>
        <v>0</v>
      </c>
      <c r="F14" s="297"/>
      <c r="G14" s="78" t="e">
        <f>SUM(E14/#REF!)*100</f>
        <v>#REF!</v>
      </c>
      <c r="H14" s="2"/>
    </row>
    <row r="15" spans="1:8" ht="15">
      <c r="A15" s="7">
        <v>3</v>
      </c>
      <c r="B15" s="62" t="s">
        <v>168</v>
      </c>
      <c r="C15" s="9">
        <v>4992523600</v>
      </c>
      <c r="D15" s="9">
        <v>1000000000</v>
      </c>
      <c r="E15" s="66">
        <f t="shared" si="0"/>
        <v>5992523600</v>
      </c>
      <c r="F15" s="297">
        <f>SUM(E15/'KH thu-2012'!D15)*100</f>
        <v>92.19267076923077</v>
      </c>
      <c r="G15" s="78" t="e">
        <f>SUM(E15/#REF!)*100</f>
        <v>#REF!</v>
      </c>
      <c r="H15" s="2"/>
    </row>
    <row r="16" spans="1:8" ht="15.75">
      <c r="A16" s="6">
        <v>4</v>
      </c>
      <c r="B16" s="62" t="s">
        <v>169</v>
      </c>
      <c r="C16" s="9">
        <v>14056600</v>
      </c>
      <c r="D16" s="9"/>
      <c r="E16" s="66">
        <f t="shared" si="0"/>
        <v>14056600</v>
      </c>
      <c r="F16" s="297">
        <f>SUM(E16/'KH thu-2012'!D16)*100</f>
        <v>140.566</v>
      </c>
      <c r="G16" s="78" t="e">
        <f>SUM(E16/#REF!)*100</f>
        <v>#REF!</v>
      </c>
      <c r="H16" s="2"/>
    </row>
    <row r="17" spans="1:9" ht="15">
      <c r="A17" s="7">
        <v>5</v>
      </c>
      <c r="B17" s="62" t="s">
        <v>176</v>
      </c>
      <c r="C17" s="9">
        <v>337081300</v>
      </c>
      <c r="D17" s="9">
        <v>292918700</v>
      </c>
      <c r="E17" s="66">
        <f t="shared" si="0"/>
        <v>630000000</v>
      </c>
      <c r="F17" s="297">
        <f>SUM(E17/'KH thu-2012'!D17)*100</f>
        <v>48.46153846153846</v>
      </c>
      <c r="G17" s="78" t="e">
        <f>SUM(E17/#REF!)*100</f>
        <v>#REF!</v>
      </c>
      <c r="H17" s="2"/>
      <c r="I17" s="35">
        <v>171000000</v>
      </c>
    </row>
    <row r="18" spans="1:8" ht="15.75">
      <c r="A18" s="6">
        <v>6</v>
      </c>
      <c r="B18" s="62" t="s">
        <v>171</v>
      </c>
      <c r="C18" s="9">
        <v>2862101300</v>
      </c>
      <c r="D18" s="9">
        <v>25000000</v>
      </c>
      <c r="E18" s="66">
        <f t="shared" si="0"/>
        <v>2887101300</v>
      </c>
      <c r="F18" s="297">
        <f>SUM(E18/'KH thu-2012'!D18)*100</f>
        <v>148.05647692307693</v>
      </c>
      <c r="G18" s="78" t="e">
        <f>SUM(E18/#REF!)*100</f>
        <v>#REF!</v>
      </c>
      <c r="H18" s="2"/>
    </row>
    <row r="19" spans="1:8" ht="15">
      <c r="A19" s="166">
        <v>7</v>
      </c>
      <c r="B19" s="168" t="s">
        <v>88</v>
      </c>
      <c r="C19" s="9">
        <v>664300500</v>
      </c>
      <c r="D19" s="9">
        <v>100000000</v>
      </c>
      <c r="E19" s="66">
        <f t="shared" si="0"/>
        <v>764300500</v>
      </c>
      <c r="F19" s="297">
        <f>SUM(E19/'KH thu-2012'!D19)*100</f>
        <v>66.46091304347827</v>
      </c>
      <c r="G19" s="78" t="e">
        <f>SUM(E19/#REF!)*100</f>
        <v>#REF!</v>
      </c>
      <c r="H19" s="2"/>
    </row>
    <row r="20" spans="1:9" ht="15">
      <c r="A20" s="165">
        <v>8</v>
      </c>
      <c r="B20" s="178" t="s">
        <v>38</v>
      </c>
      <c r="C20" s="70">
        <v>14067173000</v>
      </c>
      <c r="D20" s="9">
        <v>1000000000</v>
      </c>
      <c r="E20" s="66">
        <f t="shared" si="0"/>
        <v>15067173000</v>
      </c>
      <c r="F20" s="297">
        <f>SUM(E20/'KH thu-2012'!D20)*100</f>
        <v>125.559775</v>
      </c>
      <c r="G20" s="78" t="e">
        <f>SUM(E20/#REF!)*100</f>
        <v>#REF!</v>
      </c>
      <c r="H20" s="2"/>
      <c r="I20" s="35">
        <f>SUM(D20*20%)</f>
        <v>200000000</v>
      </c>
    </row>
    <row r="21" spans="1:8" ht="15">
      <c r="A21" s="7">
        <v>9</v>
      </c>
      <c r="B21" s="62" t="s">
        <v>39</v>
      </c>
      <c r="C21" s="9">
        <v>399270300</v>
      </c>
      <c r="D21" s="9">
        <v>221000000</v>
      </c>
      <c r="E21" s="66">
        <f t="shared" si="0"/>
        <v>620270300</v>
      </c>
      <c r="F21" s="297">
        <f>SUM(E21/'KH thu-2012'!D21)*100</f>
        <v>100.04359677419355</v>
      </c>
      <c r="G21" s="78" t="e">
        <f>SUM(E21/#REF!)*100</f>
        <v>#REF!</v>
      </c>
      <c r="H21" s="2"/>
    </row>
    <row r="22" spans="1:9" ht="15.75">
      <c r="A22" s="6">
        <v>10</v>
      </c>
      <c r="B22" s="62" t="s">
        <v>40</v>
      </c>
      <c r="C22" s="9">
        <v>451104515</v>
      </c>
      <c r="D22" s="9">
        <v>10000000</v>
      </c>
      <c r="E22" s="66">
        <f t="shared" si="0"/>
        <v>461104515</v>
      </c>
      <c r="F22" s="297">
        <f>SUM(E22/'KH thu-2012'!D22)*100</f>
        <v>115.27612875</v>
      </c>
      <c r="G22" s="78" t="e">
        <f>SUM(E22/#REF!)*100</f>
        <v>#REF!</v>
      </c>
      <c r="H22" s="2"/>
      <c r="I22" s="35">
        <v>10000000</v>
      </c>
    </row>
    <row r="23" spans="1:8" ht="15.75">
      <c r="A23" s="6">
        <v>11</v>
      </c>
      <c r="B23" s="62" t="s">
        <v>41</v>
      </c>
      <c r="C23" s="9">
        <v>7108504600</v>
      </c>
      <c r="D23" s="9">
        <v>50000000</v>
      </c>
      <c r="E23" s="66">
        <f t="shared" si="0"/>
        <v>7158504600</v>
      </c>
      <c r="F23" s="297">
        <f>SUM(E23/'KH thu-2012'!D23)*100</f>
        <v>132.5649</v>
      </c>
      <c r="G23" s="78" t="e">
        <f>SUM(E23/#REF!)*100</f>
        <v>#REF!</v>
      </c>
      <c r="H23" s="2"/>
    </row>
    <row r="24" spans="1:7" ht="15.75">
      <c r="A24" s="8" t="s">
        <v>42</v>
      </c>
      <c r="B24" s="68" t="s">
        <v>93</v>
      </c>
      <c r="C24" s="9">
        <v>13088029596</v>
      </c>
      <c r="D24" s="9"/>
      <c r="E24" s="66">
        <f t="shared" si="0"/>
        <v>13088029596</v>
      </c>
      <c r="F24" s="32"/>
      <c r="G24" s="78"/>
    </row>
    <row r="25" spans="1:9" ht="15.75">
      <c r="A25" s="8" t="s">
        <v>44</v>
      </c>
      <c r="B25" s="68" t="s">
        <v>43</v>
      </c>
      <c r="C25" s="9">
        <v>0</v>
      </c>
      <c r="D25" s="9">
        <f>SUM(D26)</f>
        <v>3625000000</v>
      </c>
      <c r="E25" s="66">
        <f t="shared" si="0"/>
        <v>3625000000</v>
      </c>
      <c r="F25" s="32"/>
      <c r="G25" s="78"/>
      <c r="I25" s="35">
        <v>3625000000</v>
      </c>
    </row>
    <row r="26" spans="1:7" ht="15">
      <c r="A26" s="7"/>
      <c r="B26" s="62" t="s">
        <v>9</v>
      </c>
      <c r="C26" s="9">
        <v>0</v>
      </c>
      <c r="D26" s="9">
        <v>3625000000</v>
      </c>
      <c r="E26" s="66">
        <f t="shared" si="0"/>
        <v>3625000000</v>
      </c>
      <c r="F26" s="32"/>
      <c r="G26" s="78"/>
    </row>
    <row r="27" spans="1:7" ht="15.75">
      <c r="A27" s="8" t="s">
        <v>25</v>
      </c>
      <c r="B27" s="68" t="s">
        <v>45</v>
      </c>
      <c r="C27" s="9">
        <v>900239000</v>
      </c>
      <c r="D27" s="9">
        <f>SUM(D28:D29)</f>
        <v>0</v>
      </c>
      <c r="E27" s="66">
        <f t="shared" si="0"/>
        <v>900239000</v>
      </c>
      <c r="F27" s="32"/>
      <c r="G27" s="78"/>
    </row>
    <row r="28" spans="1:7" ht="15">
      <c r="A28" s="7"/>
      <c r="B28" s="62" t="s">
        <v>46</v>
      </c>
      <c r="C28" s="9">
        <v>0</v>
      </c>
      <c r="D28" s="9">
        <f>J28-C28</f>
        <v>0</v>
      </c>
      <c r="E28" s="66">
        <f t="shared" si="0"/>
        <v>0</v>
      </c>
      <c r="F28" s="32"/>
      <c r="G28" s="78"/>
    </row>
    <row r="29" spans="1:7" ht="15">
      <c r="A29" s="7"/>
      <c r="B29" s="62" t="s">
        <v>71</v>
      </c>
      <c r="C29" s="9">
        <v>900239000</v>
      </c>
      <c r="D29" s="9"/>
      <c r="E29" s="66">
        <f t="shared" si="0"/>
        <v>900239000</v>
      </c>
      <c r="F29" s="32"/>
      <c r="G29" s="78"/>
    </row>
    <row r="30" spans="1:9" ht="15.75">
      <c r="A30" s="8" t="s">
        <v>84</v>
      </c>
      <c r="B30" s="68" t="s">
        <v>153</v>
      </c>
      <c r="C30" s="9">
        <v>217081364000</v>
      </c>
      <c r="D30" s="9">
        <v>66448983000</v>
      </c>
      <c r="E30" s="66">
        <f t="shared" si="0"/>
        <v>283530347000</v>
      </c>
      <c r="F30" s="32"/>
      <c r="G30" s="78"/>
      <c r="I30" s="35">
        <f>SUM(D30)</f>
        <v>66448983000</v>
      </c>
    </row>
    <row r="31" spans="1:7" ht="15.75">
      <c r="A31" s="8" t="s">
        <v>72</v>
      </c>
      <c r="B31" s="68" t="s">
        <v>106</v>
      </c>
      <c r="C31" s="9">
        <v>803655000</v>
      </c>
      <c r="D31" s="9"/>
      <c r="E31" s="66">
        <f t="shared" si="0"/>
        <v>803655000</v>
      </c>
      <c r="F31" s="32"/>
      <c r="G31" s="78"/>
    </row>
    <row r="32" spans="1:9" ht="15.75">
      <c r="A32" s="37" t="s">
        <v>84</v>
      </c>
      <c r="B32" s="179" t="s">
        <v>22</v>
      </c>
      <c r="C32" s="9"/>
      <c r="D32" s="9">
        <v>13470653103</v>
      </c>
      <c r="E32" s="66">
        <f t="shared" si="0"/>
        <v>13470653103</v>
      </c>
      <c r="F32" s="32"/>
      <c r="G32" s="78"/>
      <c r="I32" s="35">
        <v>3503686206</v>
      </c>
    </row>
    <row r="33" spans="1:7" ht="15.75">
      <c r="A33" s="8"/>
      <c r="B33" s="180" t="s">
        <v>154</v>
      </c>
      <c r="C33" s="70">
        <f>SUM(C30:C32,C27,C24:C25,C7)</f>
        <v>273554592422</v>
      </c>
      <c r="D33" s="70">
        <f>SUM(D30:D32,D27,D24:D25,D7)</f>
        <v>87390554803</v>
      </c>
      <c r="E33" s="70">
        <f>SUM(E30:E32,E27,E24:E25,E7)</f>
        <v>360945147225</v>
      </c>
      <c r="F33" s="32"/>
      <c r="G33" s="78"/>
    </row>
    <row r="34" spans="1:9" ht="25.5">
      <c r="A34" s="159"/>
      <c r="B34" s="281" t="s">
        <v>127</v>
      </c>
      <c r="C34" s="285">
        <v>230226797901</v>
      </c>
      <c r="D34" s="285">
        <v>74123669206</v>
      </c>
      <c r="E34" s="285">
        <f t="shared" si="0"/>
        <v>304350467107</v>
      </c>
      <c r="F34" s="79"/>
      <c r="G34" s="80"/>
      <c r="I34" s="35">
        <f>SUM(I10:I32)</f>
        <v>74123669206</v>
      </c>
    </row>
    <row r="35" spans="1:8" ht="18" thickBot="1">
      <c r="A35" s="11"/>
      <c r="B35" s="181"/>
      <c r="C35" s="145"/>
      <c r="D35" s="145"/>
      <c r="E35" s="145"/>
      <c r="F35" s="114"/>
      <c r="G35" s="42"/>
      <c r="H35" s="43"/>
    </row>
    <row r="36" spans="1:5" ht="15.75" thickTop="1">
      <c r="A36" s="1"/>
      <c r="B36" s="184"/>
      <c r="C36" s="146"/>
      <c r="D36" s="147"/>
      <c r="E36" s="147"/>
    </row>
    <row r="37" spans="2:8" ht="15.75">
      <c r="B37" s="282"/>
      <c r="C37" s="148"/>
      <c r="D37" s="12"/>
      <c r="E37" s="12" t="s">
        <v>130</v>
      </c>
      <c r="H37" s="35">
        <v>283530000000</v>
      </c>
    </row>
    <row r="38" spans="1:9" ht="16.5">
      <c r="A38" s="34"/>
      <c r="B38" s="92"/>
      <c r="C38" s="51"/>
      <c r="D38" s="13"/>
      <c r="E38" s="13"/>
      <c r="H38" s="35">
        <v>5075000000</v>
      </c>
      <c r="I38" s="35">
        <v>74123322206</v>
      </c>
    </row>
    <row r="39" spans="1:8" ht="15">
      <c r="A39" s="34"/>
      <c r="B39" s="92"/>
      <c r="C39" s="14"/>
      <c r="D39" s="146"/>
      <c r="E39" s="146"/>
      <c r="H39" s="43"/>
    </row>
    <row r="40" spans="1:8" ht="15">
      <c r="A40" s="1"/>
      <c r="B40" s="92"/>
      <c r="C40" s="40"/>
      <c r="D40" s="149"/>
      <c r="E40" s="149"/>
      <c r="H40" s="2">
        <f>D30-H38</f>
        <v>61373983000</v>
      </c>
    </row>
    <row r="41" spans="1:9" ht="15">
      <c r="A41" s="1"/>
      <c r="B41" s="95"/>
      <c r="C41" s="40"/>
      <c r="D41" s="40"/>
      <c r="E41" s="40"/>
      <c r="I41" s="35">
        <v>288531231400</v>
      </c>
    </row>
    <row r="42" spans="1:10" ht="15">
      <c r="A42" s="1"/>
      <c r="B42" s="95"/>
      <c r="C42" s="146"/>
      <c r="D42" s="146"/>
      <c r="E42" s="146"/>
      <c r="J42" s="2">
        <f>E34-I41</f>
        <v>15819235707</v>
      </c>
    </row>
    <row r="43" spans="1:3" ht="15">
      <c r="A43" s="1"/>
      <c r="B43" s="95"/>
      <c r="C43" s="146"/>
    </row>
    <row r="44" spans="1:7" ht="21.75">
      <c r="A44" s="140"/>
      <c r="B44" s="283"/>
      <c r="C44" s="150"/>
      <c r="D44" s="150"/>
      <c r="E44" s="150"/>
      <c r="F44" s="141"/>
      <c r="G44" s="142"/>
    </row>
    <row r="45" spans="2:5" ht="15">
      <c r="B45" s="95"/>
      <c r="C45" s="151"/>
      <c r="D45" s="151"/>
      <c r="E45" s="151"/>
    </row>
    <row r="46" spans="2:5" ht="15">
      <c r="B46" s="95"/>
      <c r="C46" s="151"/>
      <c r="D46" s="151"/>
      <c r="E46" s="151"/>
    </row>
    <row r="47" spans="3:5" ht="15">
      <c r="C47" s="151"/>
      <c r="D47" s="152"/>
      <c r="E47" s="152"/>
    </row>
    <row r="48" spans="3:5" ht="15">
      <c r="C48" s="151"/>
      <c r="D48" s="151"/>
      <c r="E48" s="151"/>
    </row>
    <row r="49" spans="2:5" ht="15">
      <c r="B49" s="95"/>
      <c r="C49" s="151"/>
      <c r="D49" s="152"/>
      <c r="E49" s="152"/>
    </row>
    <row r="50" spans="3:5" ht="15">
      <c r="C50" s="152"/>
      <c r="D50" s="151"/>
      <c r="E50" s="151"/>
    </row>
    <row r="51" spans="3:5" ht="15">
      <c r="C51" s="152"/>
      <c r="D51" s="151"/>
      <c r="E51" s="151"/>
    </row>
    <row r="52" spans="1:7" ht="21.75">
      <c r="A52" s="24"/>
      <c r="B52" s="185"/>
      <c r="C52" s="153"/>
      <c r="D52" s="153"/>
      <c r="E52" s="153"/>
      <c r="F52" s="138"/>
      <c r="G52" s="139"/>
    </row>
    <row r="53" spans="1:6" ht="15">
      <c r="A53" s="15"/>
      <c r="B53" s="104"/>
      <c r="C53" s="16"/>
      <c r="D53" s="16"/>
      <c r="E53" s="16"/>
      <c r="F53" s="65"/>
    </row>
    <row r="54" spans="1:6" ht="15">
      <c r="A54" s="15"/>
      <c r="B54" s="104"/>
      <c r="C54" s="154"/>
      <c r="D54" s="154"/>
      <c r="E54" s="154"/>
      <c r="F54" s="65"/>
    </row>
    <row r="55" spans="1:7" ht="15">
      <c r="A55" s="17"/>
      <c r="B55" s="98"/>
      <c r="C55" s="17"/>
      <c r="D55" s="17"/>
      <c r="E55" s="17"/>
      <c r="F55" s="134"/>
      <c r="G55" s="135"/>
    </row>
    <row r="56" spans="1:6" ht="15.75">
      <c r="A56" s="18"/>
      <c r="B56" s="192"/>
      <c r="C56" s="19"/>
      <c r="D56" s="19"/>
      <c r="E56" s="19"/>
      <c r="F56" s="116"/>
    </row>
    <row r="57" spans="1:6" ht="15.75">
      <c r="A57" s="20"/>
      <c r="B57" s="194"/>
      <c r="C57" s="155"/>
      <c r="D57" s="155"/>
      <c r="E57" s="155"/>
      <c r="F57" s="117"/>
    </row>
    <row r="58" spans="1:6" ht="15">
      <c r="A58" s="15"/>
      <c r="B58" s="97"/>
      <c r="C58" s="155"/>
      <c r="D58" s="155"/>
      <c r="E58" s="155"/>
      <c r="F58" s="65"/>
    </row>
    <row r="59" spans="1:6" ht="15">
      <c r="A59" s="15"/>
      <c r="B59" s="97"/>
      <c r="C59" s="155"/>
      <c r="D59" s="155"/>
      <c r="E59" s="155"/>
      <c r="F59" s="65"/>
    </row>
    <row r="60" spans="1:6" ht="15.75">
      <c r="A60" s="20"/>
      <c r="B60" s="97"/>
      <c r="C60" s="155"/>
      <c r="D60" s="155"/>
      <c r="E60" s="155"/>
      <c r="F60" s="65"/>
    </row>
    <row r="61" spans="1:6" ht="15">
      <c r="A61" s="15"/>
      <c r="B61" s="97"/>
      <c r="C61" s="155"/>
      <c r="D61" s="155"/>
      <c r="E61" s="155"/>
      <c r="F61" s="65"/>
    </row>
    <row r="62" spans="1:6" ht="15.75">
      <c r="A62" s="20"/>
      <c r="B62" s="97"/>
      <c r="C62" s="155"/>
      <c r="D62" s="155"/>
      <c r="E62" s="155"/>
      <c r="F62" s="65"/>
    </row>
    <row r="63" spans="1:6" ht="15">
      <c r="A63" s="15"/>
      <c r="B63" s="97"/>
      <c r="C63" s="155"/>
      <c r="D63" s="155"/>
      <c r="E63" s="155"/>
      <c r="F63" s="65"/>
    </row>
    <row r="64" spans="1:6" ht="15">
      <c r="A64" s="22"/>
      <c r="B64" s="97"/>
      <c r="C64" s="155"/>
      <c r="D64" s="155"/>
      <c r="E64" s="155"/>
      <c r="F64" s="118"/>
    </row>
    <row r="65" spans="1:6" ht="15">
      <c r="A65" s="15"/>
      <c r="B65" s="97"/>
      <c r="C65" s="155"/>
      <c r="D65" s="155"/>
      <c r="E65" s="155"/>
      <c r="F65" s="65"/>
    </row>
    <row r="66" spans="1:6" ht="15.75">
      <c r="A66" s="20"/>
      <c r="B66" s="97"/>
      <c r="C66" s="155"/>
      <c r="D66" s="155"/>
      <c r="E66" s="155"/>
      <c r="F66" s="65"/>
    </row>
    <row r="67" spans="1:6" ht="15.75">
      <c r="A67" s="20"/>
      <c r="B67" s="97"/>
      <c r="C67" s="155"/>
      <c r="D67" s="155"/>
      <c r="E67" s="155"/>
      <c r="F67" s="65"/>
    </row>
    <row r="68" spans="1:6" ht="15.75">
      <c r="A68" s="18"/>
      <c r="B68" s="192"/>
      <c r="C68" s="19"/>
      <c r="D68" s="19"/>
      <c r="E68" s="19"/>
      <c r="F68" s="116"/>
    </row>
    <row r="69" spans="1:6" ht="15.75">
      <c r="A69" s="15"/>
      <c r="B69" s="97"/>
      <c r="C69" s="19"/>
      <c r="D69" s="19"/>
      <c r="E69" s="19"/>
      <c r="F69" s="116"/>
    </row>
    <row r="70" spans="1:6" ht="15.75">
      <c r="A70" s="18"/>
      <c r="B70" s="192"/>
      <c r="C70" s="19"/>
      <c r="D70" s="19"/>
      <c r="E70" s="19"/>
      <c r="F70" s="116"/>
    </row>
    <row r="71" spans="1:6" ht="15">
      <c r="A71" s="15"/>
      <c r="B71" s="97"/>
      <c r="C71" s="155"/>
      <c r="D71" s="155"/>
      <c r="E71" s="155"/>
      <c r="F71" s="65"/>
    </row>
    <row r="72" spans="1:6" ht="15">
      <c r="A72" s="15"/>
      <c r="B72" s="97"/>
      <c r="C72" s="155"/>
      <c r="D72" s="155"/>
      <c r="E72" s="155"/>
      <c r="F72" s="65"/>
    </row>
    <row r="73" spans="1:6" ht="15">
      <c r="A73" s="15"/>
      <c r="B73" s="97"/>
      <c r="C73" s="155"/>
      <c r="D73" s="155"/>
      <c r="E73" s="155"/>
      <c r="F73" s="65"/>
    </row>
    <row r="74" spans="1:6" ht="15.75">
      <c r="A74" s="18"/>
      <c r="B74" s="192"/>
      <c r="C74" s="19"/>
      <c r="D74" s="19"/>
      <c r="E74" s="19"/>
      <c r="F74" s="116"/>
    </row>
    <row r="75" spans="1:6" ht="15.75">
      <c r="A75" s="18"/>
      <c r="B75" s="192"/>
      <c r="C75" s="19"/>
      <c r="D75" s="19"/>
      <c r="E75" s="19"/>
      <c r="F75" s="116"/>
    </row>
    <row r="76" spans="1:6" ht="15">
      <c r="A76" s="15"/>
      <c r="B76" s="97"/>
      <c r="C76" s="155"/>
      <c r="D76" s="155"/>
      <c r="E76" s="155"/>
      <c r="F76" s="65"/>
    </row>
    <row r="77" spans="1:6" ht="15.75">
      <c r="A77" s="18"/>
      <c r="B77" s="196"/>
      <c r="C77" s="23"/>
      <c r="D77" s="23"/>
      <c r="E77" s="23"/>
      <c r="F77" s="116"/>
    </row>
    <row r="78" spans="1:6" ht="17.25">
      <c r="A78" s="24"/>
      <c r="B78" s="89"/>
      <c r="C78" s="25"/>
      <c r="D78" s="25"/>
      <c r="E78" s="25"/>
      <c r="F78" s="119"/>
    </row>
    <row r="79" spans="1:6" ht="15">
      <c r="A79" s="15"/>
      <c r="B79" s="97"/>
      <c r="C79" s="155"/>
      <c r="D79" s="155"/>
      <c r="E79" s="155"/>
      <c r="F79" s="65"/>
    </row>
    <row r="80" spans="1:6" ht="17.25">
      <c r="A80" s="26"/>
      <c r="B80" s="198"/>
      <c r="C80" s="27"/>
      <c r="D80" s="27"/>
      <c r="E80" s="27"/>
      <c r="F80" s="120"/>
    </row>
    <row r="81" spans="1:6" ht="15">
      <c r="A81" s="15"/>
      <c r="B81" s="97"/>
      <c r="C81" s="154"/>
      <c r="D81" s="154"/>
      <c r="E81" s="154"/>
      <c r="F81" s="65"/>
    </row>
    <row r="82" spans="1:6" ht="15">
      <c r="A82" s="15"/>
      <c r="B82" s="100"/>
      <c r="C82" s="156"/>
      <c r="D82" s="156"/>
      <c r="E82" s="156"/>
      <c r="F82" s="121"/>
    </row>
    <row r="83" spans="1:6" ht="16.5">
      <c r="A83" s="15"/>
      <c r="B83" s="100"/>
      <c r="C83" s="154"/>
      <c r="D83" s="154"/>
      <c r="E83" s="154"/>
      <c r="F83" s="122"/>
    </row>
    <row r="84" spans="1:6" ht="15">
      <c r="A84" s="15"/>
      <c r="B84" s="100"/>
      <c r="C84" s="157"/>
      <c r="D84" s="157"/>
      <c r="E84" s="157"/>
      <c r="F84" s="65"/>
    </row>
    <row r="85" spans="1:6" ht="15">
      <c r="A85" s="15"/>
      <c r="B85" s="100"/>
      <c r="C85" s="154"/>
      <c r="D85" s="154"/>
      <c r="E85" s="154"/>
      <c r="F85" s="65"/>
    </row>
    <row r="86" spans="1:6" ht="15">
      <c r="A86" s="21"/>
      <c r="B86" s="97"/>
      <c r="C86" s="154"/>
      <c r="D86" s="154"/>
      <c r="E86" s="154"/>
      <c r="F86" s="65"/>
    </row>
    <row r="87" spans="1:6" ht="15">
      <c r="A87" s="21"/>
      <c r="B87" s="97"/>
      <c r="C87" s="154"/>
      <c r="D87" s="154"/>
      <c r="E87" s="154"/>
      <c r="F87" s="65"/>
    </row>
    <row r="88" spans="1:6" ht="15">
      <c r="A88" s="21"/>
      <c r="B88" s="97"/>
      <c r="C88" s="154"/>
      <c r="D88" s="154"/>
      <c r="E88" s="154"/>
      <c r="F88" s="65"/>
    </row>
    <row r="89" spans="1:6" ht="15">
      <c r="A89" s="21"/>
      <c r="B89" s="97"/>
      <c r="C89" s="154"/>
      <c r="D89" s="154"/>
      <c r="E89" s="154"/>
      <c r="F89" s="65"/>
    </row>
    <row r="90" spans="1:6" ht="15">
      <c r="A90" s="21"/>
      <c r="B90" s="97"/>
      <c r="C90" s="154"/>
      <c r="D90" s="154"/>
      <c r="E90" s="154"/>
      <c r="F90" s="65"/>
    </row>
    <row r="91" spans="1:6" ht="15">
      <c r="A91" s="21"/>
      <c r="B91" s="97"/>
      <c r="C91" s="154"/>
      <c r="D91" s="154"/>
      <c r="E91" s="154"/>
      <c r="F91" s="65"/>
    </row>
    <row r="92" spans="1:6" ht="15">
      <c r="A92" s="21"/>
      <c r="B92" s="97"/>
      <c r="C92" s="154"/>
      <c r="D92" s="154"/>
      <c r="E92" s="154"/>
      <c r="F92" s="65"/>
    </row>
    <row r="93" spans="1:6" ht="15">
      <c r="A93" s="21"/>
      <c r="B93" s="97"/>
      <c r="C93" s="154"/>
      <c r="D93" s="154"/>
      <c r="E93" s="154"/>
      <c r="F93" s="65"/>
    </row>
    <row r="94" spans="1:6" ht="15">
      <c r="A94" s="21"/>
      <c r="B94" s="97"/>
      <c r="C94" s="154"/>
      <c r="D94" s="154"/>
      <c r="E94" s="154"/>
      <c r="F94" s="65"/>
    </row>
    <row r="95" spans="1:6" ht="15">
      <c r="A95" s="21"/>
      <c r="B95" s="97"/>
      <c r="C95" s="154"/>
      <c r="D95" s="154"/>
      <c r="E95" s="154"/>
      <c r="F95" s="6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J1">
      <selection activeCell="H13" sqref="H13"/>
    </sheetView>
  </sheetViews>
  <sheetFormatPr defaultColWidth="8.796875" defaultRowHeight="15"/>
  <cols>
    <col min="1" max="1" width="3.69921875" style="0" customWidth="1"/>
    <col min="2" max="2" width="18" style="87" customWidth="1"/>
    <col min="3" max="3" width="13.59765625" style="50" customWidth="1"/>
    <col min="4" max="4" width="15.09765625" style="87" customWidth="1"/>
    <col min="5" max="5" width="13.09765625" style="87" customWidth="1"/>
    <col min="6" max="6" width="14.19921875" style="93" customWidth="1"/>
    <col min="7" max="7" width="6.5" style="61" customWidth="1"/>
    <col min="8" max="8" width="6.69921875" style="61" customWidth="1"/>
    <col min="9" max="9" width="3.69921875" style="0" customWidth="1"/>
    <col min="10" max="10" width="18" style="87" customWidth="1"/>
    <col min="11" max="11" width="13.59765625" style="50" customWidth="1"/>
    <col min="12" max="12" width="15.09765625" style="87" customWidth="1"/>
    <col min="13" max="13" width="13.09765625" style="87" customWidth="1"/>
    <col min="14" max="14" width="14.19921875" style="206" customWidth="1"/>
    <col min="15" max="15" width="6.5" style="61" customWidth="1"/>
    <col min="16" max="16" width="6.69921875" style="61" customWidth="1"/>
    <col min="18" max="18" width="15.69921875" style="0" bestFit="1" customWidth="1"/>
  </cols>
  <sheetData>
    <row r="1" spans="1:16" ht="20.25">
      <c r="A1" s="288" t="s">
        <v>112</v>
      </c>
      <c r="B1" s="288"/>
      <c r="C1" s="3"/>
      <c r="E1" s="29" t="s">
        <v>155</v>
      </c>
      <c r="G1" s="170"/>
      <c r="H1" s="110"/>
      <c r="I1" s="288" t="s">
        <v>112</v>
      </c>
      <c r="J1" s="71"/>
      <c r="K1" s="3"/>
      <c r="M1" s="287" t="s">
        <v>64</v>
      </c>
      <c r="O1" s="170"/>
      <c r="P1" s="110"/>
    </row>
    <row r="2" spans="1:16" ht="20.25">
      <c r="A2" s="358" t="s">
        <v>113</v>
      </c>
      <c r="B2" s="362"/>
      <c r="E2" s="363" t="s">
        <v>8</v>
      </c>
      <c r="G2" s="171"/>
      <c r="H2" s="110"/>
      <c r="I2" s="288" t="s">
        <v>113</v>
      </c>
      <c r="J2" s="71"/>
      <c r="M2" s="287" t="s">
        <v>156</v>
      </c>
      <c r="O2" s="171"/>
      <c r="P2" s="110"/>
    </row>
    <row r="3" spans="1:15" ht="17.25">
      <c r="A3" s="1"/>
      <c r="D3" s="95"/>
      <c r="E3" s="39" t="s">
        <v>64</v>
      </c>
      <c r="F3" s="95"/>
      <c r="G3" s="94"/>
      <c r="I3" s="1"/>
      <c r="L3" s="95"/>
      <c r="M3" s="92"/>
      <c r="N3" s="92"/>
      <c r="O3" s="94"/>
    </row>
    <row r="4" spans="1:14" ht="17.25">
      <c r="A4" s="1" t="s">
        <v>158</v>
      </c>
      <c r="B4" s="95"/>
      <c r="C4" s="92"/>
      <c r="D4" s="95"/>
      <c r="E4" s="39" t="s">
        <v>156</v>
      </c>
      <c r="F4" s="95"/>
      <c r="G4" s="95"/>
      <c r="H4" s="95"/>
      <c r="I4" s="95"/>
      <c r="J4" s="95"/>
      <c r="K4" s="95"/>
      <c r="L4" s="95"/>
      <c r="M4" s="95"/>
      <c r="N4" s="95"/>
    </row>
    <row r="5" spans="1:16" ht="16.5" thickBot="1">
      <c r="A5" s="1"/>
      <c r="B5" s="95"/>
      <c r="C5" s="147"/>
      <c r="D5" s="95"/>
      <c r="E5" s="95"/>
      <c r="F5" s="310"/>
      <c r="H5" s="112" t="s">
        <v>159</v>
      </c>
      <c r="I5" s="1"/>
      <c r="J5" s="95"/>
      <c r="K5" s="147"/>
      <c r="L5" s="95"/>
      <c r="M5" s="95"/>
      <c r="P5" s="112" t="s">
        <v>159</v>
      </c>
    </row>
    <row r="6" spans="1:16" ht="39" thickTop="1">
      <c r="A6" s="4" t="s">
        <v>160</v>
      </c>
      <c r="B6" s="172" t="s">
        <v>161</v>
      </c>
      <c r="C6" s="5" t="s">
        <v>68</v>
      </c>
      <c r="D6" s="172" t="s">
        <v>133</v>
      </c>
      <c r="E6" s="172" t="s">
        <v>146</v>
      </c>
      <c r="F6" s="172" t="s">
        <v>173</v>
      </c>
      <c r="G6" s="173" t="s">
        <v>162</v>
      </c>
      <c r="H6" s="174" t="s">
        <v>163</v>
      </c>
      <c r="I6" s="4" t="s">
        <v>160</v>
      </c>
      <c r="J6" s="172" t="s">
        <v>161</v>
      </c>
      <c r="K6" s="5" t="s">
        <v>10</v>
      </c>
      <c r="L6" s="172" t="s">
        <v>133</v>
      </c>
      <c r="M6" s="172" t="s">
        <v>146</v>
      </c>
      <c r="N6" s="343" t="s">
        <v>173</v>
      </c>
      <c r="O6" s="173" t="s">
        <v>162</v>
      </c>
      <c r="P6" s="174" t="s">
        <v>163</v>
      </c>
    </row>
    <row r="7" spans="1:16" s="48" customFormat="1" ht="25.5">
      <c r="A7" s="328" t="s">
        <v>164</v>
      </c>
      <c r="B7" s="329" t="s">
        <v>165</v>
      </c>
      <c r="C7" s="333">
        <f>SUM(C8:C9,C15:C24)</f>
        <v>37026000000</v>
      </c>
      <c r="D7" s="333">
        <f>SUM(D8:D9,D15:D24)</f>
        <v>42815466276</v>
      </c>
      <c r="E7" s="333">
        <f>SUM(E8:E9,E15:E24)</f>
        <v>3435583724</v>
      </c>
      <c r="F7" s="330">
        <f>SUM(F8:F9,F15:F24)</f>
        <v>46251050000</v>
      </c>
      <c r="G7" s="331">
        <f>SUM(F7/C7)*100</f>
        <v>124.91505968778695</v>
      </c>
      <c r="H7" s="332" t="e">
        <f>SUM(F7/#REF!)*100</f>
        <v>#REF!</v>
      </c>
      <c r="I7" s="351" t="s">
        <v>164</v>
      </c>
      <c r="J7" s="329" t="s">
        <v>165</v>
      </c>
      <c r="K7" s="333">
        <f>SUM(K8:K9,K15:K24)</f>
        <v>41136000000</v>
      </c>
      <c r="L7" s="333">
        <f>SUM(L8:L9,L15:L24)</f>
        <v>42815466276</v>
      </c>
      <c r="M7" s="333">
        <f>SUM(M8:M9,M15:M24)</f>
        <v>3435583724</v>
      </c>
      <c r="N7" s="90">
        <f>SUM(N8:N9,N15:N24)</f>
        <v>46251050000</v>
      </c>
      <c r="O7" s="331">
        <f>SUM(N7/K7*100)</f>
        <v>112.43448560871256</v>
      </c>
      <c r="P7" s="332">
        <v>89.40692622795908</v>
      </c>
    </row>
    <row r="8" spans="1:18" ht="15">
      <c r="A8" s="292">
        <v>1</v>
      </c>
      <c r="B8" s="293" t="s">
        <v>166</v>
      </c>
      <c r="C8" s="366"/>
      <c r="D8" s="367">
        <v>0</v>
      </c>
      <c r="E8" s="366"/>
      <c r="F8" s="311">
        <v>0</v>
      </c>
      <c r="G8" s="331"/>
      <c r="H8" s="302"/>
      <c r="I8" s="292">
        <v>1</v>
      </c>
      <c r="J8" s="293" t="s">
        <v>166</v>
      </c>
      <c r="K8" s="211"/>
      <c r="L8" s="9">
        <v>0</v>
      </c>
      <c r="M8" s="211"/>
      <c r="N8" s="107">
        <v>0</v>
      </c>
      <c r="O8" s="334"/>
      <c r="P8" s="302"/>
      <c r="R8" s="43"/>
    </row>
    <row r="9" spans="1:16" s="30" customFormat="1" ht="15.75">
      <c r="A9" s="82">
        <v>2</v>
      </c>
      <c r="B9" s="52" t="s">
        <v>167</v>
      </c>
      <c r="C9" s="368">
        <f>SUM(C10:C14)</f>
        <v>11506000000</v>
      </c>
      <c r="D9" s="368">
        <f>SUM(D10:D14)</f>
        <v>11247710111</v>
      </c>
      <c r="E9" s="368">
        <f>SUM(E10:E14)</f>
        <v>702289889</v>
      </c>
      <c r="F9" s="312">
        <f>SUM(F10:F14)</f>
        <v>11950000000</v>
      </c>
      <c r="G9" s="88">
        <f aca="true" t="shared" si="0" ref="G9:G23">SUM(F9/C9)*100</f>
        <v>103.8588562489136</v>
      </c>
      <c r="H9" s="86" t="e">
        <f>SUM(F9/#REF!)*100</f>
        <v>#REF!</v>
      </c>
      <c r="I9" s="292">
        <v>2</v>
      </c>
      <c r="J9" s="52" t="s">
        <v>167</v>
      </c>
      <c r="K9" s="58">
        <f>SUM(K10:K14)</f>
        <v>11806000000</v>
      </c>
      <c r="L9" s="58">
        <f>SUM(L10:L14)</f>
        <v>11247710111</v>
      </c>
      <c r="M9" s="58">
        <f>SUM(M10:M14)</f>
        <v>702289889</v>
      </c>
      <c r="N9" s="108">
        <f>SUM(N10:N14)</f>
        <v>11950000000</v>
      </c>
      <c r="O9" s="335">
        <f>SUM(N9/K9*100)</f>
        <v>101.21971878705742</v>
      </c>
      <c r="P9" s="86">
        <v>132.32807809523996</v>
      </c>
    </row>
    <row r="10" spans="1:16" ht="15">
      <c r="A10" s="49"/>
      <c r="B10" s="67" t="s">
        <v>53</v>
      </c>
      <c r="C10" s="369">
        <v>10590000000</v>
      </c>
      <c r="D10" s="370">
        <v>10327050810</v>
      </c>
      <c r="E10" s="369">
        <v>672949190</v>
      </c>
      <c r="F10" s="313">
        <f>SUM(D10:E10)</f>
        <v>11000000000</v>
      </c>
      <c r="G10" s="331">
        <f t="shared" si="0"/>
        <v>103.87157695939567</v>
      </c>
      <c r="H10" s="75" t="e">
        <f>SUM(F10/#REF!)*100</f>
        <v>#REF!</v>
      </c>
      <c r="I10" s="352"/>
      <c r="J10" s="62" t="s">
        <v>53</v>
      </c>
      <c r="K10" s="57">
        <v>10890000000</v>
      </c>
      <c r="L10" s="56">
        <v>10327050810</v>
      </c>
      <c r="M10" s="53">
        <v>672949190</v>
      </c>
      <c r="N10" s="106">
        <f aca="true" t="shared" si="1" ref="N10:N15">SUM(L10:M10)</f>
        <v>11000000000</v>
      </c>
      <c r="O10" s="334">
        <f>SUM(N10/K10*100)</f>
        <v>101.01010101010101</v>
      </c>
      <c r="P10" s="75">
        <v>134.91734323922307</v>
      </c>
    </row>
    <row r="11" spans="1:16" ht="15">
      <c r="A11" s="49"/>
      <c r="B11" s="67" t="s">
        <v>69</v>
      </c>
      <c r="C11" s="369">
        <v>290000000</v>
      </c>
      <c r="D11" s="370">
        <v>279759301</v>
      </c>
      <c r="E11" s="369">
        <v>20240699</v>
      </c>
      <c r="F11" s="313">
        <f aca="true" t="shared" si="2" ref="F11:F33">SUM(D11:E11)</f>
        <v>300000000</v>
      </c>
      <c r="G11" s="331">
        <f t="shared" si="0"/>
        <v>103.44827586206897</v>
      </c>
      <c r="H11" s="75" t="e">
        <f>SUM(F11/#REF!)*100</f>
        <v>#REF!</v>
      </c>
      <c r="I11" s="352"/>
      <c r="J11" s="62" t="s">
        <v>69</v>
      </c>
      <c r="K11" s="57">
        <v>290000000</v>
      </c>
      <c r="L11" s="56">
        <v>279759301</v>
      </c>
      <c r="M11" s="53">
        <v>20240699</v>
      </c>
      <c r="N11" s="106">
        <f t="shared" si="1"/>
        <v>300000000</v>
      </c>
      <c r="O11" s="334">
        <f>SUM(N11/K11*100)</f>
        <v>103.44827586206897</v>
      </c>
      <c r="P11" s="75">
        <v>134.50723596920048</v>
      </c>
    </row>
    <row r="12" spans="1:16" ht="15">
      <c r="A12" s="49"/>
      <c r="B12" s="67" t="s">
        <v>70</v>
      </c>
      <c r="C12" s="369">
        <v>476000000</v>
      </c>
      <c r="D12" s="370">
        <v>494700000</v>
      </c>
      <c r="E12" s="369">
        <v>2300000</v>
      </c>
      <c r="F12" s="313">
        <f t="shared" si="2"/>
        <v>497000000</v>
      </c>
      <c r="G12" s="331">
        <f t="shared" si="0"/>
        <v>104.41176470588236</v>
      </c>
      <c r="H12" s="75" t="e">
        <f>SUM(F12/#REF!)*100</f>
        <v>#REF!</v>
      </c>
      <c r="I12" s="352"/>
      <c r="J12" s="62" t="s">
        <v>70</v>
      </c>
      <c r="K12" s="57">
        <v>476000000</v>
      </c>
      <c r="L12" s="56">
        <v>494700000</v>
      </c>
      <c r="M12" s="53">
        <v>2300000</v>
      </c>
      <c r="N12" s="106">
        <f t="shared" si="1"/>
        <v>497000000</v>
      </c>
      <c r="O12" s="334">
        <f>SUM(N12/K12*100)</f>
        <v>104.41176470588236</v>
      </c>
      <c r="P12" s="75">
        <v>104.97412609568065</v>
      </c>
    </row>
    <row r="13" spans="1:16" ht="15">
      <c r="A13" s="49"/>
      <c r="B13" s="67" t="s">
        <v>14</v>
      </c>
      <c r="C13" s="369">
        <v>150000000</v>
      </c>
      <c r="D13" s="370">
        <v>146200000</v>
      </c>
      <c r="E13" s="369">
        <v>6800000</v>
      </c>
      <c r="F13" s="313">
        <f t="shared" si="2"/>
        <v>153000000</v>
      </c>
      <c r="G13" s="331">
        <f t="shared" si="0"/>
        <v>102</v>
      </c>
      <c r="H13" s="75" t="e">
        <f>SUM(F13/#REF!)*100</f>
        <v>#REF!</v>
      </c>
      <c r="I13" s="352"/>
      <c r="J13" s="62" t="s">
        <v>14</v>
      </c>
      <c r="K13" s="57">
        <v>150000000</v>
      </c>
      <c r="L13" s="56">
        <v>146200000</v>
      </c>
      <c r="M13" s="53">
        <v>6800000</v>
      </c>
      <c r="N13" s="106">
        <f t="shared" si="1"/>
        <v>153000000</v>
      </c>
      <c r="O13" s="334">
        <f>SUM(N13/K13*100)</f>
        <v>102</v>
      </c>
      <c r="P13" s="75">
        <v>129.49140953989112</v>
      </c>
    </row>
    <row r="14" spans="1:16" ht="15">
      <c r="A14" s="49"/>
      <c r="B14" s="67" t="s">
        <v>128</v>
      </c>
      <c r="C14" s="369">
        <v>0</v>
      </c>
      <c r="D14" s="370">
        <v>0</v>
      </c>
      <c r="E14" s="369">
        <v>0</v>
      </c>
      <c r="F14" s="313">
        <f t="shared" si="2"/>
        <v>0</v>
      </c>
      <c r="G14" s="331" t="e">
        <f t="shared" si="0"/>
        <v>#DIV/0!</v>
      </c>
      <c r="H14" s="75" t="e">
        <f>SUM(F14/#REF!)*100</f>
        <v>#REF!</v>
      </c>
      <c r="I14" s="352"/>
      <c r="J14" s="62" t="s">
        <v>128</v>
      </c>
      <c r="K14" s="57">
        <v>0</v>
      </c>
      <c r="L14" s="56">
        <v>0</v>
      </c>
      <c r="M14" s="53">
        <v>0</v>
      </c>
      <c r="N14" s="106">
        <f t="shared" si="1"/>
        <v>0</v>
      </c>
      <c r="O14" s="334"/>
      <c r="P14" s="75">
        <v>0</v>
      </c>
    </row>
    <row r="15" spans="1:16" ht="15">
      <c r="A15" s="49">
        <v>3</v>
      </c>
      <c r="B15" s="67" t="s">
        <v>168</v>
      </c>
      <c r="C15" s="369">
        <v>6300000000</v>
      </c>
      <c r="D15" s="370">
        <v>5404941900</v>
      </c>
      <c r="E15" s="369">
        <v>645058100</v>
      </c>
      <c r="F15" s="313">
        <f t="shared" si="2"/>
        <v>6050000000</v>
      </c>
      <c r="G15" s="331">
        <f t="shared" si="0"/>
        <v>96.03174603174604</v>
      </c>
      <c r="H15" s="75" t="e">
        <f>SUM(F15/#REF!)*100</f>
        <v>#REF!</v>
      </c>
      <c r="I15" s="352">
        <v>3</v>
      </c>
      <c r="J15" s="62" t="s">
        <v>168</v>
      </c>
      <c r="K15" s="57">
        <v>6500000000</v>
      </c>
      <c r="L15" s="56">
        <v>5404941900</v>
      </c>
      <c r="M15" s="53">
        <v>645058100</v>
      </c>
      <c r="N15" s="106">
        <f t="shared" si="1"/>
        <v>6050000000</v>
      </c>
      <c r="O15" s="334">
        <f aca="true" t="shared" si="3" ref="O15:O23">SUM(N15/K15*100)</f>
        <v>93.07692307692308</v>
      </c>
      <c r="P15" s="75">
        <v>114.17178082331894</v>
      </c>
    </row>
    <row r="16" spans="1:16" ht="15">
      <c r="A16" s="49">
        <v>4</v>
      </c>
      <c r="B16" s="67" t="s">
        <v>169</v>
      </c>
      <c r="C16" s="369">
        <v>10000000</v>
      </c>
      <c r="D16" s="370">
        <v>14056600</v>
      </c>
      <c r="E16" s="369"/>
      <c r="F16" s="313">
        <v>14056000</v>
      </c>
      <c r="G16" s="331">
        <f t="shared" si="0"/>
        <v>140.56</v>
      </c>
      <c r="H16" s="75" t="e">
        <f>SUM(F16/#REF!)*100</f>
        <v>#REF!</v>
      </c>
      <c r="I16" s="352">
        <v>4</v>
      </c>
      <c r="J16" s="62" t="s">
        <v>169</v>
      </c>
      <c r="K16" s="57">
        <v>10000000</v>
      </c>
      <c r="L16" s="56">
        <v>14056600</v>
      </c>
      <c r="M16" s="53"/>
      <c r="N16" s="106">
        <v>14056000</v>
      </c>
      <c r="O16" s="334">
        <f t="shared" si="3"/>
        <v>140.56</v>
      </c>
      <c r="P16" s="75">
        <v>137.50464674923205</v>
      </c>
    </row>
    <row r="17" spans="1:16" s="305" customFormat="1" ht="25.5">
      <c r="A17" s="364">
        <v>5</v>
      </c>
      <c r="B17" s="365" t="s">
        <v>176</v>
      </c>
      <c r="C17" s="325">
        <v>1260000000</v>
      </c>
      <c r="D17" s="336">
        <v>484035350</v>
      </c>
      <c r="E17" s="325">
        <v>145964650</v>
      </c>
      <c r="F17" s="313">
        <f t="shared" si="2"/>
        <v>630000000</v>
      </c>
      <c r="G17" s="331">
        <f t="shared" si="0"/>
        <v>50</v>
      </c>
      <c r="H17" s="339" t="e">
        <f>SUM(F17/#REF!)*100</f>
        <v>#REF!</v>
      </c>
      <c r="I17" s="353">
        <v>5</v>
      </c>
      <c r="J17" s="303" t="s">
        <v>176</v>
      </c>
      <c r="K17" s="338">
        <v>1300000000</v>
      </c>
      <c r="L17" s="339">
        <v>484035350</v>
      </c>
      <c r="M17" s="338">
        <v>145964650</v>
      </c>
      <c r="N17" s="342">
        <f aca="true" t="shared" si="4" ref="N17:N22">SUM(L17:M17)</f>
        <v>630000000</v>
      </c>
      <c r="O17" s="338">
        <f t="shared" si="3"/>
        <v>48.46153846153846</v>
      </c>
      <c r="P17" s="339">
        <v>56.61573766531796</v>
      </c>
    </row>
    <row r="18" spans="1:16" ht="15">
      <c r="A18" s="49">
        <v>6</v>
      </c>
      <c r="B18" s="67" t="s">
        <v>171</v>
      </c>
      <c r="C18" s="369">
        <v>450000000</v>
      </c>
      <c r="D18" s="370">
        <v>460000000</v>
      </c>
      <c r="E18" s="369">
        <v>30000000</v>
      </c>
      <c r="F18" s="313">
        <f t="shared" si="2"/>
        <v>490000000</v>
      </c>
      <c r="G18" s="331">
        <f t="shared" si="0"/>
        <v>108.88888888888889</v>
      </c>
      <c r="H18" s="75" t="e">
        <f>SUM(F18/#REF!)*100</f>
        <v>#REF!</v>
      </c>
      <c r="I18" s="352">
        <v>6</v>
      </c>
      <c r="J18" s="62" t="s">
        <v>171</v>
      </c>
      <c r="K18" s="57">
        <v>450000000</v>
      </c>
      <c r="L18" s="56">
        <v>460000000</v>
      </c>
      <c r="M18" s="53">
        <v>30000000</v>
      </c>
      <c r="N18" s="106">
        <f t="shared" si="4"/>
        <v>490000000</v>
      </c>
      <c r="O18" s="334">
        <f t="shared" si="3"/>
        <v>108.88888888888889</v>
      </c>
      <c r="P18" s="75">
        <v>14.07289728576072</v>
      </c>
    </row>
    <row r="19" spans="1:16" ht="15">
      <c r="A19" s="205">
        <v>7</v>
      </c>
      <c r="B19" s="168" t="s">
        <v>88</v>
      </c>
      <c r="C19" s="369">
        <v>1100000000</v>
      </c>
      <c r="D19" s="370">
        <v>727783500</v>
      </c>
      <c r="E19" s="369">
        <v>122216500</v>
      </c>
      <c r="F19" s="313">
        <f t="shared" si="2"/>
        <v>850000000</v>
      </c>
      <c r="G19" s="331">
        <f t="shared" si="0"/>
        <v>77.27272727272727</v>
      </c>
      <c r="H19" s="75" t="e">
        <f>SUM(F19/#REF!)*100</f>
        <v>#REF!</v>
      </c>
      <c r="I19" s="354">
        <v>7</v>
      </c>
      <c r="J19" s="168" t="s">
        <v>88</v>
      </c>
      <c r="K19" s="57">
        <v>1150000000</v>
      </c>
      <c r="L19" s="56">
        <v>727783500</v>
      </c>
      <c r="M19" s="53">
        <v>122216500</v>
      </c>
      <c r="N19" s="106">
        <f t="shared" si="4"/>
        <v>850000000</v>
      </c>
      <c r="O19" s="334">
        <f t="shared" si="3"/>
        <v>73.91304347826086</v>
      </c>
      <c r="P19" s="75">
        <v>97.11067189160164</v>
      </c>
    </row>
    <row r="20" spans="1:16" ht="25.5">
      <c r="A20" s="205">
        <v>8</v>
      </c>
      <c r="B20" s="168" t="s">
        <v>38</v>
      </c>
      <c r="C20" s="326">
        <v>10000000000</v>
      </c>
      <c r="D20" s="326">
        <v>14706758000</v>
      </c>
      <c r="E20" s="260">
        <v>793242000</v>
      </c>
      <c r="F20" s="301">
        <f t="shared" si="2"/>
        <v>15500000000</v>
      </c>
      <c r="G20" s="331">
        <f t="shared" si="0"/>
        <v>155</v>
      </c>
      <c r="H20" s="339" t="e">
        <f>SUM(F20/#REF!)*100</f>
        <v>#REF!</v>
      </c>
      <c r="I20" s="354">
        <v>8</v>
      </c>
      <c r="J20" s="178" t="s">
        <v>38</v>
      </c>
      <c r="K20" s="326">
        <v>12000000000</v>
      </c>
      <c r="L20" s="326">
        <v>14706758000</v>
      </c>
      <c r="M20" s="260">
        <v>793242000</v>
      </c>
      <c r="N20" s="91">
        <f t="shared" si="4"/>
        <v>15500000000</v>
      </c>
      <c r="O20" s="338">
        <f t="shared" si="3"/>
        <v>129.16666666666669</v>
      </c>
      <c r="P20" s="339">
        <v>75.03852405206906</v>
      </c>
    </row>
    <row r="21" spans="1:16" ht="15">
      <c r="A21" s="49">
        <v>9</v>
      </c>
      <c r="B21" s="67" t="s">
        <v>39</v>
      </c>
      <c r="C21" s="369">
        <v>600000000</v>
      </c>
      <c r="D21" s="370">
        <v>560543700</v>
      </c>
      <c r="E21" s="369">
        <v>59456300</v>
      </c>
      <c r="F21" s="313">
        <f t="shared" si="2"/>
        <v>620000000</v>
      </c>
      <c r="G21" s="331">
        <f t="shared" si="0"/>
        <v>103.33333333333334</v>
      </c>
      <c r="H21" s="75" t="e">
        <f>SUM(F21/#REF!)*100</f>
        <v>#REF!</v>
      </c>
      <c r="I21" s="352">
        <v>9</v>
      </c>
      <c r="J21" s="62" t="s">
        <v>39</v>
      </c>
      <c r="K21" s="57">
        <v>620000000</v>
      </c>
      <c r="L21" s="56">
        <v>560543700</v>
      </c>
      <c r="M21" s="53">
        <v>59456300</v>
      </c>
      <c r="N21" s="106">
        <f t="shared" si="4"/>
        <v>620000000</v>
      </c>
      <c r="O21" s="334">
        <f t="shared" si="3"/>
        <v>100</v>
      </c>
      <c r="P21" s="75">
        <v>88.00051891918899</v>
      </c>
    </row>
    <row r="22" spans="1:16" ht="15">
      <c r="A22" s="49">
        <v>10</v>
      </c>
      <c r="B22" s="67" t="s">
        <v>40</v>
      </c>
      <c r="C22" s="369">
        <v>400000000</v>
      </c>
      <c r="D22" s="370">
        <v>464037915</v>
      </c>
      <c r="E22" s="369">
        <v>85962085</v>
      </c>
      <c r="F22" s="313">
        <f t="shared" si="2"/>
        <v>550000000</v>
      </c>
      <c r="G22" s="331">
        <f t="shared" si="0"/>
        <v>137.5</v>
      </c>
      <c r="H22" s="75" t="e">
        <f>SUM(F22/#REF!)*100</f>
        <v>#REF!</v>
      </c>
      <c r="I22" s="352">
        <v>10</v>
      </c>
      <c r="J22" s="62" t="s">
        <v>40</v>
      </c>
      <c r="K22" s="57">
        <v>400000000</v>
      </c>
      <c r="L22" s="56">
        <v>464037915</v>
      </c>
      <c r="M22" s="53">
        <v>85962085</v>
      </c>
      <c r="N22" s="106">
        <f t="shared" si="4"/>
        <v>550000000</v>
      </c>
      <c r="O22" s="334">
        <f t="shared" si="3"/>
        <v>137.5</v>
      </c>
      <c r="P22" s="75">
        <v>206.42770845351492</v>
      </c>
    </row>
    <row r="23" spans="1:16" ht="15">
      <c r="A23" s="49">
        <v>11</v>
      </c>
      <c r="B23" s="67" t="s">
        <v>41</v>
      </c>
      <c r="C23" s="369">
        <v>5400000000</v>
      </c>
      <c r="D23" s="370">
        <v>6088935600</v>
      </c>
      <c r="E23" s="369">
        <v>851394200</v>
      </c>
      <c r="F23" s="313">
        <v>6940330000</v>
      </c>
      <c r="G23" s="331">
        <f t="shared" si="0"/>
        <v>128.52462962962963</v>
      </c>
      <c r="H23" s="75" t="e">
        <f>SUM(F23/#REF!)*100</f>
        <v>#REF!</v>
      </c>
      <c r="I23" s="352">
        <v>11</v>
      </c>
      <c r="J23" s="62" t="s">
        <v>41</v>
      </c>
      <c r="K23" s="57">
        <v>5400000000</v>
      </c>
      <c r="L23" s="56">
        <v>6088935600</v>
      </c>
      <c r="M23" s="53">
        <v>851394200</v>
      </c>
      <c r="N23" s="313">
        <v>6940330000</v>
      </c>
      <c r="O23" s="334">
        <f t="shared" si="3"/>
        <v>128.52462962962963</v>
      </c>
      <c r="P23" s="75">
        <v>66.69347681200082</v>
      </c>
    </row>
    <row r="24" spans="1:16" s="48" customFormat="1" ht="30.75" customHeight="1">
      <c r="A24" s="205">
        <v>12</v>
      </c>
      <c r="B24" s="167" t="s">
        <v>145</v>
      </c>
      <c r="C24" s="260"/>
      <c r="D24" s="326">
        <v>2656663600</v>
      </c>
      <c r="E24" s="260"/>
      <c r="F24" s="301">
        <v>2656664000</v>
      </c>
      <c r="G24" s="340"/>
      <c r="H24" s="341"/>
      <c r="I24" s="354">
        <v>12</v>
      </c>
      <c r="J24" s="214" t="s">
        <v>145</v>
      </c>
      <c r="K24" s="215">
        <v>1500000000</v>
      </c>
      <c r="L24" s="326">
        <v>2656663600</v>
      </c>
      <c r="M24" s="260"/>
      <c r="N24" s="301">
        <v>2656664000</v>
      </c>
      <c r="O24" s="340"/>
      <c r="P24" s="341"/>
    </row>
    <row r="25" spans="1:16" ht="15">
      <c r="A25" s="49" t="s">
        <v>42</v>
      </c>
      <c r="B25" s="67" t="s">
        <v>93</v>
      </c>
      <c r="C25" s="260"/>
      <c r="D25" s="370">
        <v>13088029596</v>
      </c>
      <c r="E25" s="369"/>
      <c r="F25" s="313">
        <v>13088030000</v>
      </c>
      <c r="G25" s="74"/>
      <c r="H25" s="75"/>
      <c r="I25" s="49" t="s">
        <v>42</v>
      </c>
      <c r="J25" s="68" t="s">
        <v>93</v>
      </c>
      <c r="K25" s="215"/>
      <c r="L25" s="56">
        <v>13088029596</v>
      </c>
      <c r="M25" s="53"/>
      <c r="N25" s="106">
        <v>13088030000</v>
      </c>
      <c r="O25" s="74"/>
      <c r="P25" s="75"/>
    </row>
    <row r="26" spans="1:16" ht="15">
      <c r="A26" s="49" t="s">
        <v>44</v>
      </c>
      <c r="B26" s="67" t="s">
        <v>43</v>
      </c>
      <c r="C26" s="369">
        <f>SUM(C27)</f>
        <v>2986000000</v>
      </c>
      <c r="D26" s="370">
        <v>0</v>
      </c>
      <c r="E26" s="369">
        <v>3625000000</v>
      </c>
      <c r="F26" s="313">
        <f t="shared" si="2"/>
        <v>3625000000</v>
      </c>
      <c r="G26" s="74"/>
      <c r="H26" s="75"/>
      <c r="I26" s="49" t="s">
        <v>44</v>
      </c>
      <c r="J26" s="68" t="s">
        <v>43</v>
      </c>
      <c r="K26" s="57">
        <f>SUM(K27)</f>
        <v>3625000000</v>
      </c>
      <c r="L26" s="56">
        <v>0</v>
      </c>
      <c r="M26" s="53">
        <v>3625000000</v>
      </c>
      <c r="N26" s="106">
        <f>SUM(L26:M26)</f>
        <v>3625000000</v>
      </c>
      <c r="O26" s="74"/>
      <c r="P26" s="75"/>
    </row>
    <row r="27" spans="1:16" ht="15">
      <c r="A27" s="49"/>
      <c r="B27" s="67" t="s">
        <v>134</v>
      </c>
      <c r="C27" s="369">
        <v>2986000000</v>
      </c>
      <c r="D27" s="370">
        <v>0</v>
      </c>
      <c r="E27" s="369">
        <v>3625000000</v>
      </c>
      <c r="F27" s="313">
        <f t="shared" si="2"/>
        <v>3625000000</v>
      </c>
      <c r="G27" s="74"/>
      <c r="H27" s="75"/>
      <c r="I27" s="355"/>
      <c r="J27" s="62" t="s">
        <v>134</v>
      </c>
      <c r="K27" s="53">
        <v>3625000000</v>
      </c>
      <c r="L27" s="56">
        <v>0</v>
      </c>
      <c r="M27" s="53">
        <v>3625000000</v>
      </c>
      <c r="N27" s="106">
        <f>SUM(L27:M27)</f>
        <v>3625000000</v>
      </c>
      <c r="O27" s="74"/>
      <c r="P27" s="75"/>
    </row>
    <row r="28" spans="1:16" ht="15">
      <c r="A28" s="49" t="s">
        <v>25</v>
      </c>
      <c r="B28" s="67" t="s">
        <v>45</v>
      </c>
      <c r="C28" s="369">
        <f>SUM(C29:C30)</f>
        <v>0</v>
      </c>
      <c r="D28" s="369">
        <f>SUM(D29:D30)</f>
        <v>965493000</v>
      </c>
      <c r="E28" s="369">
        <f>SUM(E29:E30)</f>
        <v>0</v>
      </c>
      <c r="F28" s="368">
        <f>SUM(F29:F30)</f>
        <v>965493000</v>
      </c>
      <c r="G28" s="74"/>
      <c r="H28" s="75"/>
      <c r="I28" s="49" t="s">
        <v>25</v>
      </c>
      <c r="J28" s="68" t="s">
        <v>45</v>
      </c>
      <c r="K28" s="57">
        <f>SUM(K29:K30)</f>
        <v>0</v>
      </c>
      <c r="L28" s="57">
        <f>SUM(L29:L30)</f>
        <v>965493000</v>
      </c>
      <c r="M28" s="57">
        <f>SUM(M29:M30)</f>
        <v>0</v>
      </c>
      <c r="N28" s="58">
        <f>SUM(N29:N30)</f>
        <v>965493000</v>
      </c>
      <c r="O28" s="74"/>
      <c r="P28" s="75"/>
    </row>
    <row r="29" spans="1:16" ht="15">
      <c r="A29" s="49"/>
      <c r="B29" s="67" t="s">
        <v>46</v>
      </c>
      <c r="C29" s="371"/>
      <c r="D29" s="370">
        <v>0</v>
      </c>
      <c r="E29" s="369"/>
      <c r="F29" s="313">
        <f t="shared" si="2"/>
        <v>0</v>
      </c>
      <c r="G29" s="74"/>
      <c r="H29" s="75"/>
      <c r="I29" s="355"/>
      <c r="J29" s="62" t="s">
        <v>46</v>
      </c>
      <c r="K29" s="211"/>
      <c r="L29" s="56">
        <v>0</v>
      </c>
      <c r="M29" s="53"/>
      <c r="N29" s="106">
        <f>SUM(L29:M29)</f>
        <v>0</v>
      </c>
      <c r="O29" s="74"/>
      <c r="P29" s="75"/>
    </row>
    <row r="30" spans="1:16" ht="15">
      <c r="A30" s="49"/>
      <c r="B30" s="67" t="s">
        <v>135</v>
      </c>
      <c r="C30" s="370"/>
      <c r="D30" s="370">
        <v>965493000</v>
      </c>
      <c r="E30" s="369"/>
      <c r="F30" s="370">
        <v>965493000</v>
      </c>
      <c r="G30" s="74"/>
      <c r="H30" s="75"/>
      <c r="I30" s="355"/>
      <c r="J30" s="62" t="s">
        <v>135</v>
      </c>
      <c r="K30" s="9"/>
      <c r="L30" s="56">
        <v>965493000</v>
      </c>
      <c r="M30" s="53"/>
      <c r="N30" s="53">
        <v>965493000</v>
      </c>
      <c r="O30" s="74"/>
      <c r="P30" s="75"/>
    </row>
    <row r="31" spans="1:16" s="305" customFormat="1" ht="36.75" customHeight="1">
      <c r="A31" s="364" t="s">
        <v>84</v>
      </c>
      <c r="B31" s="365" t="s">
        <v>153</v>
      </c>
      <c r="C31" s="325">
        <v>204309000000</v>
      </c>
      <c r="D31" s="326">
        <v>257132347000</v>
      </c>
      <c r="E31" s="260">
        <v>26397653000</v>
      </c>
      <c r="F31" s="301">
        <f t="shared" si="2"/>
        <v>283530000000</v>
      </c>
      <c r="G31" s="337"/>
      <c r="H31" s="306"/>
      <c r="I31" s="356" t="s">
        <v>84</v>
      </c>
      <c r="J31" s="303" t="s">
        <v>153</v>
      </c>
      <c r="K31" s="304">
        <v>204309000000</v>
      </c>
      <c r="L31" s="326">
        <v>257132347000</v>
      </c>
      <c r="M31" s="260">
        <v>26397653000</v>
      </c>
      <c r="N31" s="91">
        <f>SUM(L31:M31)</f>
        <v>283530000000</v>
      </c>
      <c r="O31" s="337"/>
      <c r="P31" s="306"/>
    </row>
    <row r="32" spans="1:16" ht="15">
      <c r="A32" s="49" t="s">
        <v>72</v>
      </c>
      <c r="B32" s="67" t="s">
        <v>106</v>
      </c>
      <c r="C32" s="370"/>
      <c r="D32" s="370">
        <v>860595000</v>
      </c>
      <c r="E32" s="369"/>
      <c r="F32" s="313">
        <f t="shared" si="2"/>
        <v>860595000</v>
      </c>
      <c r="G32" s="74"/>
      <c r="H32" s="75"/>
      <c r="I32" s="49" t="s">
        <v>72</v>
      </c>
      <c r="J32" s="68" t="s">
        <v>106</v>
      </c>
      <c r="K32" s="9"/>
      <c r="L32" s="56">
        <v>860595000</v>
      </c>
      <c r="M32" s="57"/>
      <c r="N32" s="106">
        <f>SUM(L32:M32)</f>
        <v>860595000</v>
      </c>
      <c r="O32" s="74"/>
      <c r="P32" s="75"/>
    </row>
    <row r="33" spans="1:16" s="305" customFormat="1" ht="36.75" customHeight="1">
      <c r="A33" s="364" t="s">
        <v>60</v>
      </c>
      <c r="B33" s="365" t="s">
        <v>22</v>
      </c>
      <c r="C33" s="325"/>
      <c r="D33" s="326">
        <v>0</v>
      </c>
      <c r="E33" s="260">
        <v>13470653000</v>
      </c>
      <c r="F33" s="301">
        <f t="shared" si="2"/>
        <v>13470653000</v>
      </c>
      <c r="G33" s="337"/>
      <c r="H33" s="306"/>
      <c r="I33" s="356" t="s">
        <v>60</v>
      </c>
      <c r="J33" s="303" t="s">
        <v>22</v>
      </c>
      <c r="K33" s="304"/>
      <c r="L33" s="326">
        <v>0</v>
      </c>
      <c r="M33" s="260">
        <v>13470653000</v>
      </c>
      <c r="N33" s="91">
        <f>SUM(L33:M33)</f>
        <v>13470653000</v>
      </c>
      <c r="O33" s="337"/>
      <c r="P33" s="306"/>
    </row>
    <row r="34" spans="1:16" s="30" customFormat="1" ht="15.75">
      <c r="A34" s="8"/>
      <c r="B34" s="180" t="s">
        <v>154</v>
      </c>
      <c r="C34" s="59">
        <f>SUM(C31:C33,C28,C25:C26,C7)</f>
        <v>244321000000</v>
      </c>
      <c r="D34" s="59">
        <f>SUM(D31:D33,D28,D25:D26,D7)</f>
        <v>314861930872</v>
      </c>
      <c r="E34" s="59">
        <f>SUM(E31:E33,E28,E25:E26,E7)</f>
        <v>46928889724</v>
      </c>
      <c r="F34" s="59">
        <f>SUM(F31:F33,F28,F25:F26,F7)</f>
        <v>361790821000</v>
      </c>
      <c r="G34" s="33"/>
      <c r="H34" s="327"/>
      <c r="I34" s="8"/>
      <c r="J34" s="180" t="s">
        <v>154</v>
      </c>
      <c r="K34" s="59">
        <f>SUM(K31:K33,K28,K25:K26,K7)</f>
        <v>249070000000</v>
      </c>
      <c r="L34" s="59">
        <f>SUM(L31:L33,L28,L25:L26,L7)</f>
        <v>314861930872</v>
      </c>
      <c r="M34" s="59">
        <f>SUM(M31:M33,M28,M25:M26,M7)</f>
        <v>46928889724</v>
      </c>
      <c r="N34" s="59">
        <f>SUM(N31:N33,N28,N25:N26,N7)</f>
        <v>361790821000</v>
      </c>
      <c r="O34" s="33"/>
      <c r="P34" s="327"/>
    </row>
    <row r="35" spans="1:16" ht="25.5">
      <c r="A35" s="10"/>
      <c r="B35" s="180"/>
      <c r="C35" s="60"/>
      <c r="D35" s="60"/>
      <c r="E35" s="60"/>
      <c r="F35" s="60"/>
      <c r="G35" s="74"/>
      <c r="H35" s="75"/>
      <c r="I35" s="205"/>
      <c r="J35" s="180" t="s">
        <v>127</v>
      </c>
      <c r="K35" s="60"/>
      <c r="L35" s="60">
        <v>270494962166</v>
      </c>
      <c r="M35" s="60">
        <v>33842037834</v>
      </c>
      <c r="N35" s="69">
        <f>SUM(L35:M35)</f>
        <v>304337000000</v>
      </c>
      <c r="O35" s="74"/>
      <c r="P35" s="75"/>
    </row>
    <row r="36" spans="1:16" ht="18" thickBot="1">
      <c r="A36" s="11"/>
      <c r="B36" s="181"/>
      <c r="C36" s="145"/>
      <c r="D36" s="63"/>
      <c r="E36" s="63"/>
      <c r="F36" s="314"/>
      <c r="G36" s="182"/>
      <c r="H36" s="183"/>
      <c r="I36" s="357"/>
      <c r="J36" s="181"/>
      <c r="K36" s="145"/>
      <c r="L36" s="63"/>
      <c r="M36" s="63"/>
      <c r="N36" s="344"/>
      <c r="O36" s="182"/>
      <c r="P36" s="183"/>
    </row>
    <row r="37" spans="1:13" ht="15.75" thickTop="1">
      <c r="A37" s="1"/>
      <c r="B37" s="184"/>
      <c r="C37" s="146"/>
      <c r="D37" s="14"/>
      <c r="E37" s="14"/>
      <c r="F37" s="315"/>
      <c r="I37" s="1"/>
      <c r="J37" s="184"/>
      <c r="K37" s="146"/>
      <c r="L37" s="14"/>
      <c r="M37" s="14"/>
    </row>
    <row r="38" spans="2:14" ht="15.75">
      <c r="B38" s="359" t="s">
        <v>147</v>
      </c>
      <c r="C38" s="148"/>
      <c r="D38" s="85"/>
      <c r="E38" s="85"/>
      <c r="F38" s="360" t="s">
        <v>136</v>
      </c>
      <c r="J38" s="282"/>
      <c r="K38" s="148"/>
      <c r="L38" s="85"/>
      <c r="M38" s="85"/>
      <c r="N38" s="206" t="s">
        <v>136</v>
      </c>
    </row>
    <row r="39" spans="1:14" ht="17.25">
      <c r="A39" s="34"/>
      <c r="B39" s="92" t="s">
        <v>148</v>
      </c>
      <c r="C39" s="51"/>
      <c r="D39" s="92"/>
      <c r="E39" s="92"/>
      <c r="F39" s="361" t="s">
        <v>111</v>
      </c>
      <c r="I39" s="34"/>
      <c r="J39" s="92"/>
      <c r="K39" s="51"/>
      <c r="L39" s="92"/>
      <c r="M39" s="92"/>
      <c r="N39" s="345" t="s">
        <v>111</v>
      </c>
    </row>
    <row r="40" spans="1:14" ht="15">
      <c r="A40" s="34"/>
      <c r="B40" s="92" t="s">
        <v>149</v>
      </c>
      <c r="C40" s="14"/>
      <c r="D40" s="14"/>
      <c r="E40" s="14"/>
      <c r="F40" s="41"/>
      <c r="I40" s="34"/>
      <c r="J40" s="92"/>
      <c r="K40" s="14"/>
      <c r="L40" s="14"/>
      <c r="M40" s="14"/>
      <c r="N40" s="317"/>
    </row>
    <row r="41" spans="1:13" ht="15">
      <c r="A41" s="1"/>
      <c r="B41" s="92"/>
      <c r="C41" s="40"/>
      <c r="D41" s="136"/>
      <c r="E41" s="136"/>
      <c r="F41" s="316"/>
      <c r="I41" s="1"/>
      <c r="J41" s="92"/>
      <c r="K41" s="40"/>
      <c r="L41" s="136"/>
      <c r="M41" s="136"/>
    </row>
    <row r="42" spans="1:14" ht="15">
      <c r="A42" s="1"/>
      <c r="B42" s="95"/>
      <c r="C42" s="40"/>
      <c r="D42" s="136"/>
      <c r="E42" s="136"/>
      <c r="F42" s="317"/>
      <c r="I42" s="1"/>
      <c r="J42" s="95"/>
      <c r="K42" s="40"/>
      <c r="L42" s="136"/>
      <c r="M42" s="136"/>
      <c r="N42" s="317"/>
    </row>
    <row r="43" spans="1:14" ht="15">
      <c r="A43" s="1"/>
      <c r="B43" s="95"/>
      <c r="C43" s="146"/>
      <c r="D43" s="14"/>
      <c r="E43" s="14"/>
      <c r="F43" s="41"/>
      <c r="I43" s="1"/>
      <c r="J43" s="95"/>
      <c r="K43" s="146"/>
      <c r="L43" s="14"/>
      <c r="M43" s="14"/>
      <c r="N43" s="317"/>
    </row>
    <row r="44" spans="1:13" ht="15">
      <c r="A44" s="1"/>
      <c r="B44" s="95"/>
      <c r="C44" s="146"/>
      <c r="D44" s="14"/>
      <c r="E44" s="14"/>
      <c r="I44" s="1"/>
      <c r="J44" s="95"/>
      <c r="K44" s="146"/>
      <c r="L44" s="14"/>
      <c r="M44" s="14"/>
    </row>
    <row r="45" spans="1:16" ht="16.5">
      <c r="A45" s="140"/>
      <c r="B45" s="283"/>
      <c r="C45" s="150"/>
      <c r="D45" s="307"/>
      <c r="E45" s="307"/>
      <c r="F45" s="307"/>
      <c r="G45" s="308"/>
      <c r="H45" s="309"/>
      <c r="I45" s="140"/>
      <c r="J45" s="283"/>
      <c r="K45" s="150"/>
      <c r="L45" s="307"/>
      <c r="M45" s="307"/>
      <c r="N45" s="143"/>
      <c r="O45" s="308"/>
      <c r="P45" s="309"/>
    </row>
    <row r="46" spans="2:13" ht="15">
      <c r="B46" s="95"/>
      <c r="C46" s="151"/>
      <c r="D46" s="95"/>
      <c r="E46" s="95"/>
      <c r="F46" s="315"/>
      <c r="J46" s="95"/>
      <c r="K46" s="151"/>
      <c r="L46" s="95"/>
      <c r="M46" s="95"/>
    </row>
    <row r="47" spans="2:13" ht="15">
      <c r="B47" s="95"/>
      <c r="C47" s="151"/>
      <c r="D47" s="95"/>
      <c r="E47" s="95"/>
      <c r="F47" s="315"/>
      <c r="J47" s="95"/>
      <c r="K47" s="151"/>
      <c r="L47" s="95"/>
      <c r="M47" s="95"/>
    </row>
    <row r="48" spans="3:13" ht="15">
      <c r="C48" s="151"/>
      <c r="D48" s="95"/>
      <c r="E48" s="95"/>
      <c r="K48" s="151"/>
      <c r="L48" s="95"/>
      <c r="M48" s="95"/>
    </row>
    <row r="49" spans="3:13" ht="15">
      <c r="C49" s="151"/>
      <c r="D49" s="95"/>
      <c r="E49" s="95"/>
      <c r="F49" s="315"/>
      <c r="K49" s="151"/>
      <c r="L49" s="95"/>
      <c r="M49" s="95"/>
    </row>
    <row r="50" spans="2:13" ht="15">
      <c r="B50" s="95"/>
      <c r="C50" s="151"/>
      <c r="D50" s="95"/>
      <c r="E50" s="95"/>
      <c r="J50" s="95"/>
      <c r="K50" s="151"/>
      <c r="L50" s="95"/>
      <c r="M50" s="95"/>
    </row>
    <row r="51" spans="3:11" ht="15">
      <c r="C51" s="152"/>
      <c r="F51" s="315"/>
      <c r="K51" s="152"/>
    </row>
    <row r="52" spans="3:11" ht="15">
      <c r="C52" s="152"/>
      <c r="F52" s="315"/>
      <c r="K52" s="152"/>
    </row>
    <row r="53" spans="1:16" ht="16.5">
      <c r="A53" s="24"/>
      <c r="B53" s="185"/>
      <c r="C53" s="153"/>
      <c r="D53" s="186"/>
      <c r="E53" s="186"/>
      <c r="F53" s="186"/>
      <c r="G53" s="187"/>
      <c r="H53" s="188"/>
      <c r="I53" s="24"/>
      <c r="J53" s="185"/>
      <c r="K53" s="153"/>
      <c r="L53" s="186"/>
      <c r="M53" s="186"/>
      <c r="N53" s="346"/>
      <c r="O53" s="187"/>
      <c r="P53" s="188"/>
    </row>
    <row r="54" spans="1:15" ht="15">
      <c r="A54" s="15"/>
      <c r="B54" s="104"/>
      <c r="C54" s="16"/>
      <c r="D54" s="96"/>
      <c r="E54" s="96"/>
      <c r="F54" s="318"/>
      <c r="G54" s="189"/>
      <c r="I54" s="15"/>
      <c r="J54" s="104"/>
      <c r="K54" s="16"/>
      <c r="L54" s="96"/>
      <c r="M54" s="96"/>
      <c r="N54" s="347"/>
      <c r="O54" s="189"/>
    </row>
    <row r="55" spans="1:15" ht="15">
      <c r="A55" s="15"/>
      <c r="B55" s="104"/>
      <c r="C55" s="154"/>
      <c r="D55" s="97"/>
      <c r="E55" s="97"/>
      <c r="F55" s="319"/>
      <c r="G55" s="189"/>
      <c r="I55" s="15"/>
      <c r="J55" s="104"/>
      <c r="K55" s="154"/>
      <c r="L55" s="97"/>
      <c r="M55" s="97"/>
      <c r="N55" s="348"/>
      <c r="O55" s="189"/>
    </row>
    <row r="56" spans="1:16" ht="15">
      <c r="A56" s="17"/>
      <c r="B56" s="98"/>
      <c r="C56" s="17"/>
      <c r="D56" s="98"/>
      <c r="E56" s="98"/>
      <c r="F56" s="98"/>
      <c r="G56" s="190"/>
      <c r="H56" s="191"/>
      <c r="I56" s="17"/>
      <c r="J56" s="98"/>
      <c r="K56" s="17"/>
      <c r="L56" s="98"/>
      <c r="M56" s="98"/>
      <c r="N56" s="137"/>
      <c r="O56" s="190"/>
      <c r="P56" s="191"/>
    </row>
    <row r="57" spans="1:15" ht="15.75">
      <c r="A57" s="18"/>
      <c r="B57" s="192"/>
      <c r="C57" s="19"/>
      <c r="D57" s="99"/>
      <c r="E57" s="99"/>
      <c r="F57" s="320"/>
      <c r="G57" s="193"/>
      <c r="I57" s="18"/>
      <c r="J57" s="192"/>
      <c r="K57" s="19"/>
      <c r="L57" s="99"/>
      <c r="M57" s="99"/>
      <c r="N57" s="347"/>
      <c r="O57" s="193"/>
    </row>
    <row r="58" spans="1:15" ht="15.75">
      <c r="A58" s="20"/>
      <c r="B58" s="194"/>
      <c r="C58" s="155"/>
      <c r="D58" s="100"/>
      <c r="E58" s="100"/>
      <c r="F58" s="321"/>
      <c r="G58" s="195"/>
      <c r="I58" s="20"/>
      <c r="J58" s="194"/>
      <c r="K58" s="155"/>
      <c r="L58" s="100"/>
      <c r="M58" s="100"/>
      <c r="N58" s="348"/>
      <c r="O58" s="195"/>
    </row>
    <row r="59" spans="1:15" ht="15">
      <c r="A59" s="15"/>
      <c r="B59" s="97"/>
      <c r="C59" s="155"/>
      <c r="D59" s="100"/>
      <c r="E59" s="100"/>
      <c r="F59" s="321"/>
      <c r="G59" s="189"/>
      <c r="I59" s="15"/>
      <c r="J59" s="97"/>
      <c r="K59" s="155"/>
      <c r="L59" s="100"/>
      <c r="M59" s="100"/>
      <c r="N59" s="348"/>
      <c r="O59" s="189"/>
    </row>
    <row r="60" spans="1:15" ht="15">
      <c r="A60" s="15"/>
      <c r="B60" s="97"/>
      <c r="C60" s="155"/>
      <c r="D60" s="100"/>
      <c r="E60" s="100"/>
      <c r="F60" s="321"/>
      <c r="G60" s="189"/>
      <c r="I60" s="15"/>
      <c r="J60" s="97"/>
      <c r="K60" s="155"/>
      <c r="L60" s="100"/>
      <c r="M60" s="100"/>
      <c r="N60" s="348"/>
      <c r="O60" s="189"/>
    </row>
    <row r="61" spans="1:15" ht="15.75">
      <c r="A61" s="20"/>
      <c r="B61" s="97"/>
      <c r="C61" s="155"/>
      <c r="D61" s="100"/>
      <c r="E61" s="100"/>
      <c r="F61" s="321"/>
      <c r="G61" s="189"/>
      <c r="I61" s="20"/>
      <c r="J61" s="97"/>
      <c r="K61" s="155"/>
      <c r="L61" s="100"/>
      <c r="M61" s="100"/>
      <c r="N61" s="348"/>
      <c r="O61" s="189"/>
    </row>
    <row r="62" spans="1:15" ht="15">
      <c r="A62" s="15"/>
      <c r="B62" s="97"/>
      <c r="C62" s="155"/>
      <c r="D62" s="100"/>
      <c r="E62" s="100"/>
      <c r="F62" s="321"/>
      <c r="G62" s="189"/>
      <c r="I62" s="15"/>
      <c r="J62" s="97"/>
      <c r="K62" s="155"/>
      <c r="L62" s="100"/>
      <c r="M62" s="100"/>
      <c r="N62" s="348"/>
      <c r="O62" s="189"/>
    </row>
    <row r="63" spans="1:15" ht="15.75">
      <c r="A63" s="20"/>
      <c r="B63" s="97"/>
      <c r="C63" s="155"/>
      <c r="D63" s="100"/>
      <c r="E63" s="100"/>
      <c r="F63" s="321"/>
      <c r="G63" s="189"/>
      <c r="I63" s="20"/>
      <c r="J63" s="97"/>
      <c r="K63" s="155"/>
      <c r="L63" s="100"/>
      <c r="M63" s="100"/>
      <c r="N63" s="348"/>
      <c r="O63" s="189"/>
    </row>
    <row r="64" spans="1:15" ht="15">
      <c r="A64" s="15"/>
      <c r="B64" s="97"/>
      <c r="C64" s="155"/>
      <c r="D64" s="100"/>
      <c r="E64" s="100"/>
      <c r="F64" s="321"/>
      <c r="G64" s="189"/>
      <c r="I64" s="15"/>
      <c r="J64" s="97"/>
      <c r="K64" s="155"/>
      <c r="L64" s="100"/>
      <c r="M64" s="100"/>
      <c r="N64" s="348"/>
      <c r="O64" s="189"/>
    </row>
    <row r="65" spans="1:15" ht="15">
      <c r="A65" s="22"/>
      <c r="B65" s="97"/>
      <c r="C65" s="155"/>
      <c r="D65" s="100"/>
      <c r="E65" s="100"/>
      <c r="F65" s="321"/>
      <c r="G65" s="189"/>
      <c r="I65" s="22"/>
      <c r="J65" s="97"/>
      <c r="K65" s="155"/>
      <c r="L65" s="100"/>
      <c r="M65" s="100"/>
      <c r="N65" s="348"/>
      <c r="O65" s="189"/>
    </row>
    <row r="66" spans="1:15" ht="15">
      <c r="A66" s="15"/>
      <c r="B66" s="97"/>
      <c r="C66" s="155"/>
      <c r="D66" s="100"/>
      <c r="E66" s="100"/>
      <c r="F66" s="321"/>
      <c r="G66" s="189"/>
      <c r="I66" s="15"/>
      <c r="J66" s="97"/>
      <c r="K66" s="155"/>
      <c r="L66" s="100"/>
      <c r="M66" s="100"/>
      <c r="N66" s="348"/>
      <c r="O66" s="189"/>
    </row>
    <row r="67" spans="1:15" ht="15.75">
      <c r="A67" s="20"/>
      <c r="B67" s="97"/>
      <c r="C67" s="155"/>
      <c r="D67" s="100"/>
      <c r="E67" s="100"/>
      <c r="F67" s="321"/>
      <c r="G67" s="189"/>
      <c r="I67" s="20"/>
      <c r="J67" s="97"/>
      <c r="K67" s="155"/>
      <c r="L67" s="100"/>
      <c r="M67" s="100"/>
      <c r="N67" s="348"/>
      <c r="O67" s="189"/>
    </row>
    <row r="68" spans="1:15" ht="15.75">
      <c r="A68" s="20"/>
      <c r="B68" s="97"/>
      <c r="C68" s="155"/>
      <c r="D68" s="100"/>
      <c r="E68" s="100"/>
      <c r="F68" s="321"/>
      <c r="G68" s="189"/>
      <c r="I68" s="20"/>
      <c r="J68" s="97"/>
      <c r="K68" s="155"/>
      <c r="L68" s="100"/>
      <c r="M68" s="100"/>
      <c r="N68" s="348"/>
      <c r="O68" s="189"/>
    </row>
    <row r="69" spans="1:15" ht="15.75">
      <c r="A69" s="18"/>
      <c r="B69" s="192"/>
      <c r="C69" s="19"/>
      <c r="D69" s="99"/>
      <c r="E69" s="99"/>
      <c r="F69" s="320"/>
      <c r="G69" s="193"/>
      <c r="I69" s="18"/>
      <c r="J69" s="192"/>
      <c r="K69" s="19"/>
      <c r="L69" s="99"/>
      <c r="M69" s="99"/>
      <c r="N69" s="347"/>
      <c r="O69" s="193"/>
    </row>
    <row r="70" spans="1:15" ht="15">
      <c r="A70" s="15"/>
      <c r="B70" s="97"/>
      <c r="C70" s="19"/>
      <c r="D70" s="99"/>
      <c r="E70" s="99"/>
      <c r="F70" s="320"/>
      <c r="G70" s="193"/>
      <c r="I70" s="15"/>
      <c r="J70" s="97"/>
      <c r="K70" s="19"/>
      <c r="L70" s="99"/>
      <c r="M70" s="99"/>
      <c r="N70" s="347"/>
      <c r="O70" s="193"/>
    </row>
    <row r="71" spans="1:15" ht="15.75">
      <c r="A71" s="18"/>
      <c r="B71" s="192"/>
      <c r="C71" s="19"/>
      <c r="D71" s="99"/>
      <c r="E71" s="99"/>
      <c r="F71" s="320"/>
      <c r="G71" s="193"/>
      <c r="I71" s="18"/>
      <c r="J71" s="192"/>
      <c r="K71" s="19"/>
      <c r="L71" s="99"/>
      <c r="M71" s="99"/>
      <c r="N71" s="347"/>
      <c r="O71" s="193"/>
    </row>
    <row r="72" spans="1:15" ht="15">
      <c r="A72" s="15"/>
      <c r="B72" s="97"/>
      <c r="C72" s="155"/>
      <c r="D72" s="100"/>
      <c r="E72" s="100"/>
      <c r="F72" s="321"/>
      <c r="G72" s="189"/>
      <c r="I72" s="15"/>
      <c r="J72" s="97"/>
      <c r="K72" s="155"/>
      <c r="L72" s="100"/>
      <c r="M72" s="100"/>
      <c r="N72" s="348"/>
      <c r="O72" s="189"/>
    </row>
    <row r="73" spans="1:15" ht="15">
      <c r="A73" s="15"/>
      <c r="B73" s="97"/>
      <c r="C73" s="155"/>
      <c r="D73" s="100"/>
      <c r="E73" s="100"/>
      <c r="F73" s="321"/>
      <c r="G73" s="189"/>
      <c r="I73" s="15"/>
      <c r="J73" s="97"/>
      <c r="K73" s="155"/>
      <c r="L73" s="100"/>
      <c r="M73" s="100"/>
      <c r="N73" s="348"/>
      <c r="O73" s="189"/>
    </row>
    <row r="74" spans="1:15" ht="15">
      <c r="A74" s="15"/>
      <c r="B74" s="97"/>
      <c r="C74" s="155"/>
      <c r="D74" s="100"/>
      <c r="E74" s="100"/>
      <c r="F74" s="321"/>
      <c r="G74" s="189"/>
      <c r="I74" s="15"/>
      <c r="J74" s="97"/>
      <c r="K74" s="155"/>
      <c r="L74" s="100"/>
      <c r="M74" s="100"/>
      <c r="N74" s="348"/>
      <c r="O74" s="189"/>
    </row>
    <row r="75" spans="1:15" ht="15.75">
      <c r="A75" s="18"/>
      <c r="B75" s="192"/>
      <c r="C75" s="19"/>
      <c r="D75" s="99"/>
      <c r="E75" s="99"/>
      <c r="F75" s="320"/>
      <c r="G75" s="193"/>
      <c r="I75" s="18"/>
      <c r="J75" s="192"/>
      <c r="K75" s="19"/>
      <c r="L75" s="99"/>
      <c r="M75" s="99"/>
      <c r="N75" s="347"/>
      <c r="O75" s="193"/>
    </row>
    <row r="76" spans="1:15" ht="15.75">
      <c r="A76" s="18"/>
      <c r="B76" s="192"/>
      <c r="C76" s="19"/>
      <c r="D76" s="99"/>
      <c r="E76" s="99"/>
      <c r="F76" s="320"/>
      <c r="G76" s="193"/>
      <c r="I76" s="18"/>
      <c r="J76" s="192"/>
      <c r="K76" s="19"/>
      <c r="L76" s="99"/>
      <c r="M76" s="99"/>
      <c r="N76" s="347"/>
      <c r="O76" s="193"/>
    </row>
    <row r="77" spans="1:15" ht="15">
      <c r="A77" s="15"/>
      <c r="B77" s="97"/>
      <c r="C77" s="155"/>
      <c r="D77" s="100"/>
      <c r="E77" s="100"/>
      <c r="F77" s="321"/>
      <c r="G77" s="189"/>
      <c r="I77" s="15"/>
      <c r="J77" s="97"/>
      <c r="K77" s="155"/>
      <c r="L77" s="100"/>
      <c r="M77" s="100"/>
      <c r="N77" s="348"/>
      <c r="O77" s="189"/>
    </row>
    <row r="78" spans="1:15" ht="15.75">
      <c r="A78" s="18"/>
      <c r="B78" s="196"/>
      <c r="C78" s="23"/>
      <c r="D78" s="101"/>
      <c r="E78" s="101"/>
      <c r="F78" s="101"/>
      <c r="G78" s="193"/>
      <c r="I78" s="18"/>
      <c r="J78" s="196"/>
      <c r="K78" s="23"/>
      <c r="L78" s="101"/>
      <c r="M78" s="101"/>
      <c r="N78" s="137"/>
      <c r="O78" s="193"/>
    </row>
    <row r="79" spans="1:15" ht="17.25">
      <c r="A79" s="24"/>
      <c r="B79" s="89"/>
      <c r="C79" s="25"/>
      <c r="D79" s="102"/>
      <c r="E79" s="102"/>
      <c r="F79" s="102"/>
      <c r="G79" s="197"/>
      <c r="I79" s="24"/>
      <c r="J79" s="89"/>
      <c r="K79" s="25"/>
      <c r="L79" s="102"/>
      <c r="M79" s="102"/>
      <c r="N79" s="349"/>
      <c r="O79" s="197"/>
    </row>
    <row r="80" spans="1:15" ht="15">
      <c r="A80" s="15"/>
      <c r="B80" s="97"/>
      <c r="C80" s="155"/>
      <c r="D80" s="100"/>
      <c r="E80" s="100"/>
      <c r="F80" s="321"/>
      <c r="G80" s="189"/>
      <c r="I80" s="15"/>
      <c r="J80" s="97"/>
      <c r="K80" s="155"/>
      <c r="L80" s="100"/>
      <c r="M80" s="100"/>
      <c r="N80" s="348"/>
      <c r="O80" s="189"/>
    </row>
    <row r="81" spans="1:15" ht="17.25">
      <c r="A81" s="26"/>
      <c r="B81" s="198"/>
      <c r="C81" s="27"/>
      <c r="D81" s="103"/>
      <c r="E81" s="103"/>
      <c r="F81" s="322"/>
      <c r="G81" s="199"/>
      <c r="I81" s="26"/>
      <c r="J81" s="198"/>
      <c r="K81" s="27"/>
      <c r="L81" s="103"/>
      <c r="M81" s="103"/>
      <c r="N81" s="350"/>
      <c r="O81" s="199"/>
    </row>
    <row r="82" spans="1:15" ht="15">
      <c r="A82" s="15"/>
      <c r="B82" s="97"/>
      <c r="C82" s="154"/>
      <c r="D82" s="97"/>
      <c r="E82" s="97"/>
      <c r="F82" s="319"/>
      <c r="G82" s="189"/>
      <c r="I82" s="15"/>
      <c r="J82" s="97"/>
      <c r="K82" s="154"/>
      <c r="L82" s="97"/>
      <c r="M82" s="97"/>
      <c r="N82" s="348"/>
      <c r="O82" s="189"/>
    </row>
    <row r="83" spans="1:15" ht="15">
      <c r="A83" s="15"/>
      <c r="B83" s="100"/>
      <c r="C83" s="156"/>
      <c r="D83" s="104"/>
      <c r="E83" s="104"/>
      <c r="F83" s="323"/>
      <c r="G83" s="200"/>
      <c r="I83" s="15"/>
      <c r="J83" s="100"/>
      <c r="K83" s="156"/>
      <c r="L83" s="104"/>
      <c r="M83" s="104"/>
      <c r="N83" s="348"/>
      <c r="O83" s="200"/>
    </row>
    <row r="84" spans="1:15" ht="15.75">
      <c r="A84" s="15"/>
      <c r="B84" s="100"/>
      <c r="C84" s="154"/>
      <c r="D84" s="97"/>
      <c r="E84" s="97"/>
      <c r="F84" s="319"/>
      <c r="G84" s="201"/>
      <c r="I84" s="15"/>
      <c r="J84" s="100"/>
      <c r="K84" s="154"/>
      <c r="L84" s="97"/>
      <c r="M84" s="97"/>
      <c r="N84" s="348"/>
      <c r="O84" s="201"/>
    </row>
    <row r="85" spans="1:15" ht="15">
      <c r="A85" s="15"/>
      <c r="B85" s="100"/>
      <c r="C85" s="157"/>
      <c r="D85" s="28"/>
      <c r="E85" s="28"/>
      <c r="F85" s="324"/>
      <c r="G85" s="189"/>
      <c r="I85" s="15"/>
      <c r="J85" s="100"/>
      <c r="K85" s="157"/>
      <c r="L85" s="28"/>
      <c r="M85" s="28"/>
      <c r="N85" s="347"/>
      <c r="O85" s="189"/>
    </row>
    <row r="86" spans="1:15" ht="15">
      <c r="A86" s="15"/>
      <c r="B86" s="100"/>
      <c r="C86" s="154"/>
      <c r="D86" s="97"/>
      <c r="E86" s="97"/>
      <c r="F86" s="319"/>
      <c r="G86" s="189"/>
      <c r="I86" s="15"/>
      <c r="J86" s="100"/>
      <c r="K86" s="154"/>
      <c r="L86" s="97"/>
      <c r="M86" s="97"/>
      <c r="N86" s="348"/>
      <c r="O86" s="189"/>
    </row>
    <row r="87" spans="1:15" ht="15">
      <c r="A87" s="21"/>
      <c r="B87" s="97"/>
      <c r="C87" s="154"/>
      <c r="D87" s="97"/>
      <c r="E87" s="97"/>
      <c r="F87" s="319"/>
      <c r="G87" s="189"/>
      <c r="I87" s="21"/>
      <c r="J87" s="97"/>
      <c r="K87" s="154"/>
      <c r="L87" s="97"/>
      <c r="M87" s="97"/>
      <c r="N87" s="348"/>
      <c r="O87" s="189"/>
    </row>
    <row r="88" spans="1:15" ht="15">
      <c r="A88" s="21"/>
      <c r="B88" s="97"/>
      <c r="C88" s="154"/>
      <c r="D88" s="97"/>
      <c r="E88" s="97"/>
      <c r="F88" s="319"/>
      <c r="G88" s="189"/>
      <c r="I88" s="21"/>
      <c r="J88" s="97"/>
      <c r="K88" s="154"/>
      <c r="L88" s="97"/>
      <c r="M88" s="97"/>
      <c r="N88" s="348"/>
      <c r="O88" s="189"/>
    </row>
    <row r="89" spans="1:15" ht="15">
      <c r="A89" s="21"/>
      <c r="B89" s="97"/>
      <c r="C89" s="154"/>
      <c r="D89" s="97"/>
      <c r="E89" s="97"/>
      <c r="F89" s="319"/>
      <c r="G89" s="189"/>
      <c r="I89" s="21"/>
      <c r="J89" s="97"/>
      <c r="K89" s="154"/>
      <c r="L89" s="97"/>
      <c r="M89" s="97"/>
      <c r="N89" s="348"/>
      <c r="O89" s="189"/>
    </row>
    <row r="90" spans="1:15" ht="15">
      <c r="A90" s="21"/>
      <c r="B90" s="97"/>
      <c r="C90" s="154"/>
      <c r="D90" s="97"/>
      <c r="E90" s="97"/>
      <c r="F90" s="319"/>
      <c r="G90" s="189"/>
      <c r="I90" s="21"/>
      <c r="J90" s="97"/>
      <c r="K90" s="154"/>
      <c r="L90" s="97"/>
      <c r="M90" s="97"/>
      <c r="N90" s="348"/>
      <c r="O90" s="189"/>
    </row>
    <row r="91" spans="1:15" ht="15">
      <c r="A91" s="21"/>
      <c r="B91" s="97"/>
      <c r="C91" s="154"/>
      <c r="D91" s="97"/>
      <c r="E91" s="97"/>
      <c r="F91" s="319"/>
      <c r="G91" s="189"/>
      <c r="I91" s="21"/>
      <c r="J91" s="97"/>
      <c r="K91" s="154"/>
      <c r="L91" s="97"/>
      <c r="M91" s="97"/>
      <c r="N91" s="348"/>
      <c r="O91" s="189"/>
    </row>
    <row r="92" spans="1:15" ht="15">
      <c r="A92" s="21"/>
      <c r="B92" s="97"/>
      <c r="C92" s="154"/>
      <c r="D92" s="97"/>
      <c r="E92" s="97"/>
      <c r="F92" s="319"/>
      <c r="G92" s="189"/>
      <c r="I92" s="21"/>
      <c r="J92" s="97"/>
      <c r="K92" s="154"/>
      <c r="L92" s="97"/>
      <c r="M92" s="97"/>
      <c r="N92" s="348"/>
      <c r="O92" s="189"/>
    </row>
    <row r="93" spans="1:15" ht="15">
      <c r="A93" s="21"/>
      <c r="B93" s="97"/>
      <c r="C93" s="154"/>
      <c r="D93" s="97"/>
      <c r="E93" s="97"/>
      <c r="F93" s="319"/>
      <c r="G93" s="189"/>
      <c r="I93" s="21"/>
      <c r="J93" s="97"/>
      <c r="K93" s="154"/>
      <c r="L93" s="97"/>
      <c r="M93" s="97"/>
      <c r="N93" s="348"/>
      <c r="O93" s="189"/>
    </row>
    <row r="94" spans="1:15" ht="15">
      <c r="A94" s="21"/>
      <c r="B94" s="97"/>
      <c r="C94" s="154"/>
      <c r="D94" s="97"/>
      <c r="E94" s="97"/>
      <c r="F94" s="319"/>
      <c r="G94" s="189"/>
      <c r="I94" s="21"/>
      <c r="J94" s="97"/>
      <c r="K94" s="154"/>
      <c r="L94" s="97"/>
      <c r="M94" s="97"/>
      <c r="N94" s="348"/>
      <c r="O94" s="189"/>
    </row>
    <row r="95" spans="1:15" ht="15">
      <c r="A95" s="21"/>
      <c r="B95" s="97"/>
      <c r="C95" s="154"/>
      <c r="D95" s="97"/>
      <c r="E95" s="97"/>
      <c r="F95" s="319"/>
      <c r="G95" s="189"/>
      <c r="I95" s="21"/>
      <c r="J95" s="97"/>
      <c r="K95" s="154"/>
      <c r="L95" s="97"/>
      <c r="M95" s="97"/>
      <c r="N95" s="348"/>
      <c r="O95" s="189"/>
    </row>
    <row r="96" spans="1:15" ht="15">
      <c r="A96" s="21"/>
      <c r="B96" s="97"/>
      <c r="C96" s="154"/>
      <c r="D96" s="97"/>
      <c r="E96" s="97"/>
      <c r="F96" s="319"/>
      <c r="G96" s="189"/>
      <c r="I96" s="21"/>
      <c r="J96" s="97"/>
      <c r="K96" s="154"/>
      <c r="L96" s="97"/>
      <c r="M96" s="97"/>
      <c r="N96" s="348"/>
      <c r="O96" s="189"/>
    </row>
  </sheetData>
  <sheetProtection/>
  <printOptions/>
  <pageMargins left="0" right="0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2">
      <selection activeCell="D7" sqref="D7:D34"/>
    </sheetView>
  </sheetViews>
  <sheetFormatPr defaultColWidth="8.796875" defaultRowHeight="15"/>
  <cols>
    <col min="1" max="1" width="3.69921875" style="0" customWidth="1"/>
    <col min="2" max="2" width="23.3984375" style="87" customWidth="1"/>
    <col min="3" max="3" width="15.3984375" style="50" customWidth="1"/>
    <col min="4" max="4" width="16.3984375" style="50" customWidth="1"/>
    <col min="5" max="6" width="10.69921875" style="47" customWidth="1"/>
    <col min="7" max="7" width="9" style="47" customWidth="1"/>
    <col min="8" max="8" width="18.69921875" style="0" customWidth="1"/>
    <col min="9" max="9" width="18.3984375" style="35" bestFit="1" customWidth="1"/>
    <col min="10" max="10" width="16.3984375" style="0" bestFit="1" customWidth="1"/>
  </cols>
  <sheetData>
    <row r="1" spans="1:7" ht="20.25">
      <c r="A1" s="288" t="s">
        <v>112</v>
      </c>
      <c r="B1" s="71"/>
      <c r="C1" s="3"/>
      <c r="D1" s="287" t="s">
        <v>156</v>
      </c>
      <c r="E1" s="109"/>
      <c r="F1" s="109"/>
      <c r="G1" s="110"/>
    </row>
    <row r="2" spans="1:7" ht="18.75">
      <c r="A2" s="288" t="s">
        <v>113</v>
      </c>
      <c r="B2" s="71"/>
      <c r="D2" s="54" t="s">
        <v>30</v>
      </c>
      <c r="E2" s="111"/>
      <c r="F2" s="111"/>
      <c r="G2" s="110"/>
    </row>
    <row r="3" spans="1:6" ht="21.75">
      <c r="A3" s="1"/>
      <c r="D3" s="164"/>
      <c r="E3" s="81"/>
      <c r="F3" s="81"/>
    </row>
    <row r="4" spans="1:7" ht="15.75">
      <c r="A4" s="1" t="s">
        <v>158</v>
      </c>
      <c r="B4" s="95"/>
      <c r="D4" s="38"/>
      <c r="G4" s="73"/>
    </row>
    <row r="5" spans="1:7" ht="16.5" thickBot="1">
      <c r="A5" s="1"/>
      <c r="B5" s="95"/>
      <c r="C5" s="147"/>
      <c r="D5" s="144"/>
      <c r="G5" s="112" t="s">
        <v>159</v>
      </c>
    </row>
    <row r="6" spans="1:7" ht="48" thickTop="1">
      <c r="A6" s="4" t="s">
        <v>160</v>
      </c>
      <c r="B6" s="172" t="s">
        <v>161</v>
      </c>
      <c r="C6" s="5" t="s">
        <v>10</v>
      </c>
      <c r="D6" s="5" t="s">
        <v>173</v>
      </c>
      <c r="E6" s="64" t="s">
        <v>150</v>
      </c>
      <c r="F6" s="64" t="s">
        <v>151</v>
      </c>
      <c r="G6" s="113" t="s">
        <v>163</v>
      </c>
    </row>
    <row r="7" spans="1:8" ht="15.75">
      <c r="A7" s="161" t="s">
        <v>164</v>
      </c>
      <c r="B7" s="175" t="s">
        <v>165</v>
      </c>
      <c r="C7" s="289">
        <f>SUM(C8:C9,C15:C23)</f>
        <v>41136000000</v>
      </c>
      <c r="D7" s="289">
        <f>SUM(D8:D9,D15:D23)</f>
        <v>46251050000</v>
      </c>
      <c r="E7" s="162">
        <f>SUM(D7/'KH thu-2012'!C7)*100</f>
        <v>124.91505968778695</v>
      </c>
      <c r="F7" s="372">
        <f>SUM(D7/C7*100)</f>
        <v>112.43448560871256</v>
      </c>
      <c r="G7" s="290" t="e">
        <f>SUM(D7/#REF!)*100</f>
        <v>#REF!</v>
      </c>
      <c r="H7" s="2"/>
    </row>
    <row r="8" spans="1:7" ht="15">
      <c r="A8" s="292">
        <v>1</v>
      </c>
      <c r="B8" s="293" t="s">
        <v>166</v>
      </c>
      <c r="C8" s="83"/>
      <c r="D8" s="66">
        <v>0</v>
      </c>
      <c r="E8" s="297"/>
      <c r="F8" s="374"/>
      <c r="G8" s="298"/>
    </row>
    <row r="9" spans="1:8" ht="15">
      <c r="A9" s="292">
        <v>2</v>
      </c>
      <c r="B9" s="293" t="s">
        <v>167</v>
      </c>
      <c r="C9" s="83">
        <f>SUM(C10:C14)</f>
        <v>11806000000</v>
      </c>
      <c r="D9" s="83">
        <f>SUM(D10:D14)</f>
        <v>11950000000</v>
      </c>
      <c r="E9" s="297">
        <f>SUM(D9/'KH thu-2012'!D9)*100</f>
        <v>101.21971878705742</v>
      </c>
      <c r="F9" s="374">
        <f aca="true" t="shared" si="0" ref="F9:F23">SUM(D9/C9*100)</f>
        <v>101.21971878705742</v>
      </c>
      <c r="G9" s="298" t="e">
        <f>SUM(D9/#REF!)*100</f>
        <v>#REF!</v>
      </c>
      <c r="H9" s="2"/>
    </row>
    <row r="10" spans="1:9" ht="15">
      <c r="A10" s="7"/>
      <c r="B10" s="62" t="s">
        <v>53</v>
      </c>
      <c r="C10" s="57">
        <v>10890000000</v>
      </c>
      <c r="D10" s="300">
        <v>11000000000</v>
      </c>
      <c r="E10" s="297">
        <f>SUM(D10/'KH thu-2012'!D10)*100</f>
        <v>101.01010101010101</v>
      </c>
      <c r="F10" s="374">
        <f t="shared" si="0"/>
        <v>101.01010101010101</v>
      </c>
      <c r="G10" s="78" t="e">
        <f>SUM(D10/#REF!)*100</f>
        <v>#REF!</v>
      </c>
      <c r="H10" s="2"/>
      <c r="I10" s="35">
        <v>528000000</v>
      </c>
    </row>
    <row r="11" spans="1:9" ht="15">
      <c r="A11" s="7"/>
      <c r="B11" s="62" t="s">
        <v>69</v>
      </c>
      <c r="C11" s="57">
        <v>290000000</v>
      </c>
      <c r="D11" s="300">
        <v>300000000</v>
      </c>
      <c r="E11" s="297">
        <f>SUM(D11/'KH thu-2012'!D11)*100</f>
        <v>103.44827586206897</v>
      </c>
      <c r="F11" s="374">
        <f t="shared" si="0"/>
        <v>103.44827586206897</v>
      </c>
      <c r="G11" s="78" t="e">
        <f>SUM(D11/#REF!)*100</f>
        <v>#REF!</v>
      </c>
      <c r="H11" s="2"/>
      <c r="I11" s="35">
        <v>245000000</v>
      </c>
    </row>
    <row r="12" spans="1:8" ht="15">
      <c r="A12" s="7"/>
      <c r="B12" s="62" t="s">
        <v>70</v>
      </c>
      <c r="C12" s="57">
        <v>476000000</v>
      </c>
      <c r="D12" s="300">
        <v>497000000</v>
      </c>
      <c r="E12" s="297">
        <f>SUM(D12/'KH thu-2012'!D12)*100</f>
        <v>104.41176470588236</v>
      </c>
      <c r="F12" s="374">
        <f t="shared" si="0"/>
        <v>104.41176470588236</v>
      </c>
      <c r="G12" s="78" t="e">
        <f>SUM(D12/#REF!)*100</f>
        <v>#REF!</v>
      </c>
      <c r="H12" s="2"/>
    </row>
    <row r="13" spans="1:9" ht="15">
      <c r="A13" s="7"/>
      <c r="B13" s="62" t="s">
        <v>14</v>
      </c>
      <c r="C13" s="57">
        <v>150000000</v>
      </c>
      <c r="D13" s="300">
        <v>153000000</v>
      </c>
      <c r="E13" s="297">
        <f>SUM(D13/'KH thu-2012'!D13)*100</f>
        <v>102</v>
      </c>
      <c r="F13" s="374">
        <f t="shared" si="0"/>
        <v>102</v>
      </c>
      <c r="G13" s="78" t="e">
        <f>SUM(D13/#REF!)*100</f>
        <v>#REF!</v>
      </c>
      <c r="H13" s="2"/>
      <c r="I13" s="35">
        <f>SUM(D13)</f>
        <v>153000000</v>
      </c>
    </row>
    <row r="14" spans="1:8" ht="15">
      <c r="A14" s="7"/>
      <c r="B14" s="62" t="s">
        <v>128</v>
      </c>
      <c r="C14" s="57">
        <v>0</v>
      </c>
      <c r="D14" s="300">
        <v>0</v>
      </c>
      <c r="E14" s="297"/>
      <c r="F14" s="374"/>
      <c r="G14" s="78" t="e">
        <f>SUM(D14/#REF!)*100</f>
        <v>#REF!</v>
      </c>
      <c r="H14" s="2"/>
    </row>
    <row r="15" spans="1:8" ht="15">
      <c r="A15" s="7">
        <v>3</v>
      </c>
      <c r="B15" s="62" t="s">
        <v>168</v>
      </c>
      <c r="C15" s="57">
        <v>6500000000</v>
      </c>
      <c r="D15" s="300">
        <v>6050000000</v>
      </c>
      <c r="E15" s="297">
        <f>SUM(D15/'KH thu-2012'!D15)*100</f>
        <v>93.07692307692308</v>
      </c>
      <c r="F15" s="374">
        <f t="shared" si="0"/>
        <v>93.07692307692308</v>
      </c>
      <c r="G15" s="78" t="e">
        <f>SUM(D15/#REF!)*100</f>
        <v>#REF!</v>
      </c>
      <c r="H15" s="2"/>
    </row>
    <row r="16" spans="1:8" ht="15.75">
      <c r="A16" s="6">
        <v>4</v>
      </c>
      <c r="B16" s="62" t="s">
        <v>169</v>
      </c>
      <c r="C16" s="57">
        <v>10000000</v>
      </c>
      <c r="D16" s="300">
        <v>14050000</v>
      </c>
      <c r="E16" s="297">
        <f>SUM(D16/'KH thu-2012'!D16)*100</f>
        <v>140.5</v>
      </c>
      <c r="F16" s="374">
        <f t="shared" si="0"/>
        <v>140.5</v>
      </c>
      <c r="G16" s="78" t="e">
        <f>SUM(D16/#REF!)*100</f>
        <v>#REF!</v>
      </c>
      <c r="H16" s="2"/>
    </row>
    <row r="17" spans="1:9" ht="15">
      <c r="A17" s="7">
        <v>5</v>
      </c>
      <c r="B17" s="62" t="s">
        <v>176</v>
      </c>
      <c r="C17" s="57">
        <v>1300000000</v>
      </c>
      <c r="D17" s="300">
        <v>630000000</v>
      </c>
      <c r="E17" s="297">
        <f>SUM(D17/'KH thu-2012'!D17)*100</f>
        <v>48.46153846153846</v>
      </c>
      <c r="F17" s="374">
        <f t="shared" si="0"/>
        <v>48.46153846153846</v>
      </c>
      <c r="G17" s="78" t="e">
        <f>SUM(D17/#REF!)*100</f>
        <v>#REF!</v>
      </c>
      <c r="H17" s="2"/>
      <c r="I17" s="35">
        <v>189000000</v>
      </c>
    </row>
    <row r="18" spans="1:8" ht="15.75">
      <c r="A18" s="6">
        <v>6</v>
      </c>
      <c r="B18" s="62" t="s">
        <v>171</v>
      </c>
      <c r="C18" s="57">
        <v>1950000000</v>
      </c>
      <c r="D18" s="300">
        <v>2887000000</v>
      </c>
      <c r="E18" s="297">
        <f>SUM(D18/'KH thu-2012'!D18)*100</f>
        <v>148.05128205128204</v>
      </c>
      <c r="F18" s="374">
        <f t="shared" si="0"/>
        <v>148.05128205128204</v>
      </c>
      <c r="G18" s="78" t="e">
        <f>SUM(D18/#REF!)*100</f>
        <v>#REF!</v>
      </c>
      <c r="H18" s="2"/>
    </row>
    <row r="19" spans="1:8" ht="15">
      <c r="A19" s="166">
        <v>7</v>
      </c>
      <c r="B19" s="168" t="s">
        <v>88</v>
      </c>
      <c r="C19" s="57">
        <v>1150000000</v>
      </c>
      <c r="D19" s="300">
        <v>850000000</v>
      </c>
      <c r="E19" s="297">
        <f>SUM(D19/'KH thu-2012'!D19)*100</f>
        <v>73.91304347826086</v>
      </c>
      <c r="F19" s="374">
        <f t="shared" si="0"/>
        <v>73.91304347826086</v>
      </c>
      <c r="G19" s="78" t="e">
        <f>SUM(D19/#REF!)*100</f>
        <v>#REF!</v>
      </c>
      <c r="H19" s="2"/>
    </row>
    <row r="20" spans="1:9" ht="15">
      <c r="A20" s="165">
        <v>8</v>
      </c>
      <c r="B20" s="178" t="s">
        <v>38</v>
      </c>
      <c r="C20" s="57">
        <v>12000000000</v>
      </c>
      <c r="D20" s="300">
        <v>15500000000</v>
      </c>
      <c r="E20" s="297">
        <f>SUM(D20/'KH thu-2012'!D20)*100</f>
        <v>129.16666666666669</v>
      </c>
      <c r="F20" s="374">
        <f t="shared" si="0"/>
        <v>129.16666666666669</v>
      </c>
      <c r="G20" s="78" t="e">
        <f>SUM(D20/#REF!)*100</f>
        <v>#REF!</v>
      </c>
      <c r="H20" s="2"/>
      <c r="I20" s="35">
        <f>SUM(D20*20%)</f>
        <v>3100000000</v>
      </c>
    </row>
    <row r="21" spans="1:8" ht="15">
      <c r="A21" s="7">
        <v>9</v>
      </c>
      <c r="B21" s="62" t="s">
        <v>39</v>
      </c>
      <c r="C21" s="57">
        <v>620000000</v>
      </c>
      <c r="D21" s="300">
        <v>620000000</v>
      </c>
      <c r="E21" s="297">
        <f>SUM(D21/'KH thu-2012'!D21)*100</f>
        <v>100</v>
      </c>
      <c r="F21" s="374">
        <f t="shared" si="0"/>
        <v>100</v>
      </c>
      <c r="G21" s="78" t="e">
        <f>SUM(D21/#REF!)*100</f>
        <v>#REF!</v>
      </c>
      <c r="H21" s="2"/>
    </row>
    <row r="22" spans="1:9" ht="15.75">
      <c r="A22" s="6">
        <v>10</v>
      </c>
      <c r="B22" s="62" t="s">
        <v>40</v>
      </c>
      <c r="C22" s="57">
        <v>400000000</v>
      </c>
      <c r="D22" s="300">
        <v>550000000</v>
      </c>
      <c r="E22" s="297">
        <f>SUM(D22/'KH thu-2012'!D22)*100</f>
        <v>137.5</v>
      </c>
      <c r="F22" s="374">
        <f t="shared" si="0"/>
        <v>137.5</v>
      </c>
      <c r="G22" s="78" t="e">
        <f>SUM(D22/#REF!)*100</f>
        <v>#REF!</v>
      </c>
      <c r="H22" s="2"/>
      <c r="I22" s="35">
        <v>500000000</v>
      </c>
    </row>
    <row r="23" spans="1:8" ht="15.75">
      <c r="A23" s="6">
        <v>11</v>
      </c>
      <c r="B23" s="62" t="s">
        <v>41</v>
      </c>
      <c r="C23" s="57">
        <v>5400000000</v>
      </c>
      <c r="D23" s="300">
        <v>7200000000</v>
      </c>
      <c r="E23" s="297">
        <f>SUM(D23/'KH thu-2012'!D23)*100</f>
        <v>133.33333333333331</v>
      </c>
      <c r="F23" s="374">
        <f t="shared" si="0"/>
        <v>133.33333333333331</v>
      </c>
      <c r="G23" s="78" t="e">
        <f>SUM(D23/#REF!)*100</f>
        <v>#REF!</v>
      </c>
      <c r="H23" s="2"/>
    </row>
    <row r="24" spans="1:9" ht="15.75">
      <c r="A24" s="8" t="s">
        <v>42</v>
      </c>
      <c r="B24" s="68" t="s">
        <v>93</v>
      </c>
      <c r="C24" s="9"/>
      <c r="D24" s="300">
        <v>13088030000</v>
      </c>
      <c r="E24" s="32"/>
      <c r="F24" s="158"/>
      <c r="G24" s="78"/>
      <c r="I24" s="35">
        <v>8934354596</v>
      </c>
    </row>
    <row r="25" spans="1:7" ht="15.75">
      <c r="A25" s="8" t="s">
        <v>44</v>
      </c>
      <c r="B25" s="68" t="s">
        <v>43</v>
      </c>
      <c r="C25" s="9">
        <f>SUM(C26)</f>
        <v>3625000000</v>
      </c>
      <c r="D25" s="300">
        <v>3625000000</v>
      </c>
      <c r="E25" s="32"/>
      <c r="F25" s="158"/>
      <c r="G25" s="78"/>
    </row>
    <row r="26" spans="1:9" ht="15">
      <c r="A26" s="7"/>
      <c r="B26" s="62" t="s">
        <v>9</v>
      </c>
      <c r="C26" s="9">
        <v>3625000000</v>
      </c>
      <c r="D26" s="300">
        <v>3625000000</v>
      </c>
      <c r="E26" s="32"/>
      <c r="F26" s="158"/>
      <c r="G26" s="78"/>
      <c r="I26" s="35">
        <f>SUM(D26)</f>
        <v>3625000000</v>
      </c>
    </row>
    <row r="27" spans="1:7" ht="15.75">
      <c r="A27" s="8" t="s">
        <v>25</v>
      </c>
      <c r="B27" s="68" t="s">
        <v>45</v>
      </c>
      <c r="C27" s="9"/>
      <c r="D27" s="300">
        <v>901000000</v>
      </c>
      <c r="E27" s="32"/>
      <c r="F27" s="158"/>
      <c r="G27" s="78"/>
    </row>
    <row r="28" spans="1:7" ht="15">
      <c r="A28" s="7"/>
      <c r="B28" s="62" t="s">
        <v>46</v>
      </c>
      <c r="C28" s="9">
        <v>0</v>
      </c>
      <c r="D28" s="300">
        <v>0</v>
      </c>
      <c r="E28" s="32"/>
      <c r="F28" s="158"/>
      <c r="G28" s="78"/>
    </row>
    <row r="29" spans="1:7" ht="15">
      <c r="A29" s="7"/>
      <c r="B29" s="62" t="s">
        <v>71</v>
      </c>
      <c r="C29" s="9"/>
      <c r="D29" s="300">
        <v>901000000</v>
      </c>
      <c r="E29" s="32"/>
      <c r="F29" s="158"/>
      <c r="G29" s="78"/>
    </row>
    <row r="30" spans="1:9" ht="15.75">
      <c r="A30" s="8" t="s">
        <v>84</v>
      </c>
      <c r="B30" s="68" t="s">
        <v>153</v>
      </c>
      <c r="C30" s="9">
        <v>204309000000</v>
      </c>
      <c r="D30" s="300">
        <v>283530000000</v>
      </c>
      <c r="E30" s="32"/>
      <c r="F30" s="158"/>
      <c r="G30" s="78"/>
      <c r="I30" s="35">
        <f>SUM(D30)</f>
        <v>283530000000</v>
      </c>
    </row>
    <row r="31" spans="1:7" ht="15.75">
      <c r="A31" s="8" t="s">
        <v>72</v>
      </c>
      <c r="B31" s="68" t="s">
        <v>106</v>
      </c>
      <c r="C31" s="9"/>
      <c r="D31" s="300">
        <v>803655000</v>
      </c>
      <c r="E31" s="32"/>
      <c r="F31" s="158"/>
      <c r="G31" s="78"/>
    </row>
    <row r="32" spans="1:9" ht="15.75">
      <c r="A32" s="37" t="s">
        <v>84</v>
      </c>
      <c r="B32" s="179" t="s">
        <v>22</v>
      </c>
      <c r="C32" s="9"/>
      <c r="D32" s="300">
        <v>13470653000</v>
      </c>
      <c r="E32" s="32"/>
      <c r="F32" s="158"/>
      <c r="G32" s="78"/>
      <c r="I32" s="35">
        <v>3503000000</v>
      </c>
    </row>
    <row r="33" spans="1:9" ht="15.75">
      <c r="A33" s="8"/>
      <c r="B33" s="180" t="s">
        <v>154</v>
      </c>
      <c r="C33" s="70">
        <f>SUM(C30:C32,C27,C24:C25,C7)</f>
        <v>249070000000</v>
      </c>
      <c r="D33" s="301">
        <f>SUM(D30:D32,D27,D24:D25,D7)</f>
        <v>361669388000</v>
      </c>
      <c r="E33" s="32"/>
      <c r="F33" s="158"/>
      <c r="G33" s="78"/>
      <c r="I33" s="35">
        <f>SUM(I9:I32)</f>
        <v>304307354596</v>
      </c>
    </row>
    <row r="34" spans="1:7" ht="25.5">
      <c r="A34" s="10"/>
      <c r="B34" s="180" t="s">
        <v>127</v>
      </c>
      <c r="C34" s="60"/>
      <c r="D34" s="60">
        <v>304337000000</v>
      </c>
      <c r="E34" s="32"/>
      <c r="F34" s="158"/>
      <c r="G34" s="78"/>
    </row>
    <row r="35" spans="1:8" ht="18" thickBot="1">
      <c r="A35" s="11"/>
      <c r="B35" s="181"/>
      <c r="C35" s="145"/>
      <c r="D35" s="145"/>
      <c r="E35" s="114"/>
      <c r="F35" s="373"/>
      <c r="G35" s="42"/>
      <c r="H35" s="43"/>
    </row>
    <row r="36" spans="1:4" ht="15.75" thickTop="1">
      <c r="A36" s="1"/>
      <c r="B36" s="184"/>
      <c r="C36" s="146"/>
      <c r="D36" s="147"/>
    </row>
    <row r="37" spans="2:8" ht="15.75">
      <c r="B37" s="282"/>
      <c r="C37" s="148"/>
      <c r="D37" s="12" t="s">
        <v>130</v>
      </c>
      <c r="H37" s="35"/>
    </row>
    <row r="38" spans="1:8" ht="16.5">
      <c r="A38" s="34"/>
      <c r="B38" s="92"/>
      <c r="C38" s="51"/>
      <c r="D38" s="13" t="s">
        <v>111</v>
      </c>
      <c r="H38" s="35"/>
    </row>
    <row r="39" spans="1:8" ht="15">
      <c r="A39" s="34"/>
      <c r="B39" s="92"/>
      <c r="C39" s="14"/>
      <c r="D39" s="146"/>
      <c r="H39" s="43"/>
    </row>
    <row r="40" spans="1:8" ht="15">
      <c r="A40" s="1"/>
      <c r="B40" s="92"/>
      <c r="C40" s="40"/>
      <c r="D40" s="149"/>
      <c r="H40" s="2"/>
    </row>
    <row r="41" spans="1:4" ht="15">
      <c r="A41" s="1"/>
      <c r="B41" s="95"/>
      <c r="C41" s="40"/>
      <c r="D41" s="40"/>
    </row>
    <row r="42" spans="1:10" ht="15">
      <c r="A42" s="1"/>
      <c r="B42" s="95"/>
      <c r="C42" s="146"/>
      <c r="D42" s="146"/>
      <c r="J42" s="2"/>
    </row>
    <row r="43" spans="1:3" ht="15">
      <c r="A43" s="1"/>
      <c r="B43" s="95"/>
      <c r="C43" s="146"/>
    </row>
    <row r="44" spans="1:7" ht="21.75">
      <c r="A44" s="140"/>
      <c r="B44" s="283"/>
      <c r="C44" s="150"/>
      <c r="D44" s="150"/>
      <c r="E44" s="141"/>
      <c r="F44" s="141"/>
      <c r="G44" s="142"/>
    </row>
    <row r="45" spans="2:4" ht="15">
      <c r="B45" s="95"/>
      <c r="C45" s="151"/>
      <c r="D45" s="151"/>
    </row>
    <row r="46" spans="2:4" ht="15">
      <c r="B46" s="95"/>
      <c r="C46" s="151"/>
      <c r="D46" s="151"/>
    </row>
    <row r="47" spans="3:4" ht="15">
      <c r="C47" s="151"/>
      <c r="D47" s="152"/>
    </row>
    <row r="48" spans="3:4" ht="15">
      <c r="C48" s="151"/>
      <c r="D48" s="151"/>
    </row>
    <row r="49" spans="2:4" ht="15">
      <c r="B49" s="95"/>
      <c r="C49" s="151"/>
      <c r="D49" s="152"/>
    </row>
    <row r="50" spans="3:4" ht="15">
      <c r="C50" s="152"/>
      <c r="D50" s="151"/>
    </row>
    <row r="51" spans="3:4" ht="15">
      <c r="C51" s="152"/>
      <c r="D51" s="151"/>
    </row>
    <row r="52" spans="1:7" ht="21.75">
      <c r="A52" s="24"/>
      <c r="B52" s="185"/>
      <c r="C52" s="153"/>
      <c r="D52" s="153"/>
      <c r="E52" s="138"/>
      <c r="F52" s="138"/>
      <c r="G52" s="139"/>
    </row>
    <row r="53" spans="1:6" ht="15">
      <c r="A53" s="15"/>
      <c r="B53" s="104"/>
      <c r="C53" s="16"/>
      <c r="D53" s="16"/>
      <c r="E53" s="65"/>
      <c r="F53" s="65"/>
    </row>
    <row r="54" spans="1:6" ht="15">
      <c r="A54" s="15"/>
      <c r="B54" s="104"/>
      <c r="C54" s="154"/>
      <c r="D54" s="154"/>
      <c r="E54" s="65"/>
      <c r="F54" s="65"/>
    </row>
    <row r="55" spans="1:7" ht="15">
      <c r="A55" s="17"/>
      <c r="B55" s="98"/>
      <c r="C55" s="17"/>
      <c r="D55" s="17"/>
      <c r="E55" s="134"/>
      <c r="F55" s="134"/>
      <c r="G55" s="135"/>
    </row>
    <row r="56" spans="1:6" ht="15.75">
      <c r="A56" s="18"/>
      <c r="B56" s="192"/>
      <c r="C56" s="19"/>
      <c r="D56" s="19"/>
      <c r="E56" s="116"/>
      <c r="F56" s="116"/>
    </row>
    <row r="57" spans="1:6" ht="15.75">
      <c r="A57" s="20"/>
      <c r="B57" s="194"/>
      <c r="C57" s="155"/>
      <c r="D57" s="155"/>
      <c r="E57" s="117"/>
      <c r="F57" s="117"/>
    </row>
    <row r="58" spans="1:6" ht="15">
      <c r="A58" s="15"/>
      <c r="B58" s="97"/>
      <c r="C58" s="155"/>
      <c r="D58" s="155"/>
      <c r="E58" s="65"/>
      <c r="F58" s="65"/>
    </row>
    <row r="59" spans="1:6" ht="15">
      <c r="A59" s="15"/>
      <c r="B59" s="97"/>
      <c r="C59" s="155"/>
      <c r="D59" s="155"/>
      <c r="E59" s="65"/>
      <c r="F59" s="65"/>
    </row>
    <row r="60" spans="1:6" ht="15.75">
      <c r="A60" s="20"/>
      <c r="B60" s="97"/>
      <c r="C60" s="155"/>
      <c r="D60" s="155"/>
      <c r="E60" s="65"/>
      <c r="F60" s="65"/>
    </row>
    <row r="61" spans="1:6" ht="15">
      <c r="A61" s="15"/>
      <c r="B61" s="97"/>
      <c r="C61" s="155"/>
      <c r="D61" s="155"/>
      <c r="E61" s="65"/>
      <c r="F61" s="65"/>
    </row>
    <row r="62" spans="1:6" ht="15.75">
      <c r="A62" s="20"/>
      <c r="B62" s="97"/>
      <c r="C62" s="155"/>
      <c r="D62" s="155"/>
      <c r="E62" s="65"/>
      <c r="F62" s="65"/>
    </row>
    <row r="63" spans="1:6" ht="15">
      <c r="A63" s="15"/>
      <c r="B63" s="97"/>
      <c r="C63" s="155"/>
      <c r="D63" s="155"/>
      <c r="E63" s="65"/>
      <c r="F63" s="65"/>
    </row>
    <row r="64" spans="1:6" ht="15">
      <c r="A64" s="22"/>
      <c r="B64" s="97"/>
      <c r="C64" s="155"/>
      <c r="D64" s="155"/>
      <c r="E64" s="118"/>
      <c r="F64" s="118"/>
    </row>
    <row r="65" spans="1:6" ht="15">
      <c r="A65" s="15"/>
      <c r="B65" s="97"/>
      <c r="C65" s="155"/>
      <c r="D65" s="155"/>
      <c r="E65" s="65"/>
      <c r="F65" s="65"/>
    </row>
    <row r="66" spans="1:6" ht="15.75">
      <c r="A66" s="20"/>
      <c r="B66" s="97"/>
      <c r="C66" s="155"/>
      <c r="D66" s="155"/>
      <c r="E66" s="65"/>
      <c r="F66" s="65"/>
    </row>
    <row r="67" spans="1:6" ht="15.75">
      <c r="A67" s="20"/>
      <c r="B67" s="97"/>
      <c r="C67" s="155"/>
      <c r="D67" s="155"/>
      <c r="E67" s="65"/>
      <c r="F67" s="65"/>
    </row>
    <row r="68" spans="1:6" ht="15.75">
      <c r="A68" s="18"/>
      <c r="B68" s="192"/>
      <c r="C68" s="19"/>
      <c r="D68" s="19"/>
      <c r="E68" s="116"/>
      <c r="F68" s="116"/>
    </row>
    <row r="69" spans="1:6" ht="15.75">
      <c r="A69" s="15"/>
      <c r="B69" s="97"/>
      <c r="C69" s="19"/>
      <c r="D69" s="19"/>
      <c r="E69" s="116"/>
      <c r="F69" s="116"/>
    </row>
    <row r="70" spans="1:6" ht="15.75">
      <c r="A70" s="18"/>
      <c r="B70" s="192"/>
      <c r="C70" s="19"/>
      <c r="D70" s="19"/>
      <c r="E70" s="116"/>
      <c r="F70" s="116"/>
    </row>
    <row r="71" spans="1:6" ht="15">
      <c r="A71" s="15"/>
      <c r="B71" s="97"/>
      <c r="C71" s="155"/>
      <c r="D71" s="155"/>
      <c r="E71" s="65"/>
      <c r="F71" s="65"/>
    </row>
    <row r="72" spans="1:6" ht="15">
      <c r="A72" s="15"/>
      <c r="B72" s="97"/>
      <c r="C72" s="155"/>
      <c r="D72" s="155"/>
      <c r="E72" s="65"/>
      <c r="F72" s="65"/>
    </row>
    <row r="73" spans="1:6" ht="15">
      <c r="A73" s="15"/>
      <c r="B73" s="97"/>
      <c r="C73" s="155"/>
      <c r="D73" s="155"/>
      <c r="E73" s="65"/>
      <c r="F73" s="65"/>
    </row>
    <row r="74" spans="1:6" ht="15.75">
      <c r="A74" s="18"/>
      <c r="B74" s="192"/>
      <c r="C74" s="19"/>
      <c r="D74" s="19"/>
      <c r="E74" s="116"/>
      <c r="F74" s="116"/>
    </row>
    <row r="75" spans="1:6" ht="15.75">
      <c r="A75" s="18"/>
      <c r="B75" s="192"/>
      <c r="C75" s="19"/>
      <c r="D75" s="19"/>
      <c r="E75" s="116"/>
      <c r="F75" s="116"/>
    </row>
    <row r="76" spans="1:6" ht="15">
      <c r="A76" s="15"/>
      <c r="B76" s="97"/>
      <c r="C76" s="155"/>
      <c r="D76" s="155"/>
      <c r="E76" s="65"/>
      <c r="F76" s="65"/>
    </row>
    <row r="77" spans="1:6" ht="15.75">
      <c r="A77" s="18"/>
      <c r="B77" s="196"/>
      <c r="C77" s="23"/>
      <c r="D77" s="23"/>
      <c r="E77" s="116"/>
      <c r="F77" s="116"/>
    </row>
    <row r="78" spans="1:6" ht="17.25">
      <c r="A78" s="24"/>
      <c r="B78" s="89"/>
      <c r="C78" s="25"/>
      <c r="D78" s="25"/>
      <c r="E78" s="119"/>
      <c r="F78" s="119"/>
    </row>
    <row r="79" spans="1:6" ht="15">
      <c r="A79" s="15"/>
      <c r="B79" s="97"/>
      <c r="C79" s="155"/>
      <c r="D79" s="155"/>
      <c r="E79" s="65"/>
      <c r="F79" s="65"/>
    </row>
    <row r="80" spans="1:6" ht="17.25">
      <c r="A80" s="26"/>
      <c r="B80" s="198"/>
      <c r="C80" s="27"/>
      <c r="D80" s="27"/>
      <c r="E80" s="120"/>
      <c r="F80" s="120"/>
    </row>
    <row r="81" spans="1:6" ht="15">
      <c r="A81" s="15"/>
      <c r="B81" s="97"/>
      <c r="C81" s="154"/>
      <c r="D81" s="154"/>
      <c r="E81" s="65"/>
      <c r="F81" s="65"/>
    </row>
    <row r="82" spans="1:6" ht="15">
      <c r="A82" s="15"/>
      <c r="B82" s="100"/>
      <c r="C82" s="156"/>
      <c r="D82" s="156"/>
      <c r="E82" s="121"/>
      <c r="F82" s="121"/>
    </row>
    <row r="83" spans="1:6" ht="16.5">
      <c r="A83" s="15"/>
      <c r="B83" s="100"/>
      <c r="C83" s="154"/>
      <c r="D83" s="154"/>
      <c r="E83" s="122"/>
      <c r="F83" s="122"/>
    </row>
    <row r="84" spans="1:6" ht="15">
      <c r="A84" s="15"/>
      <c r="B84" s="100"/>
      <c r="C84" s="157"/>
      <c r="D84" s="157"/>
      <c r="E84" s="65"/>
      <c r="F84" s="65"/>
    </row>
    <row r="85" spans="1:6" ht="15">
      <c r="A85" s="15"/>
      <c r="B85" s="100"/>
      <c r="C85" s="154"/>
      <c r="D85" s="154"/>
      <c r="E85" s="65"/>
      <c r="F85" s="65"/>
    </row>
    <row r="86" spans="1:6" ht="15">
      <c r="A86" s="21"/>
      <c r="B86" s="97"/>
      <c r="C86" s="154"/>
      <c r="D86" s="154"/>
      <c r="E86" s="65"/>
      <c r="F86" s="65"/>
    </row>
    <row r="87" spans="1:6" ht="15">
      <c r="A87" s="21"/>
      <c r="B87" s="97"/>
      <c r="C87" s="154"/>
      <c r="D87" s="154"/>
      <c r="E87" s="65"/>
      <c r="F87" s="65"/>
    </row>
    <row r="88" spans="1:6" ht="15">
      <c r="A88" s="21"/>
      <c r="B88" s="97"/>
      <c r="C88" s="154"/>
      <c r="D88" s="154"/>
      <c r="E88" s="65"/>
      <c r="F88" s="65"/>
    </row>
    <row r="89" spans="1:6" ht="15">
      <c r="A89" s="21"/>
      <c r="B89" s="97"/>
      <c r="C89" s="154"/>
      <c r="D89" s="154"/>
      <c r="E89" s="65"/>
      <c r="F89" s="65"/>
    </row>
    <row r="90" spans="1:6" ht="15">
      <c r="A90" s="21"/>
      <c r="B90" s="97"/>
      <c r="C90" s="154"/>
      <c r="D90" s="154"/>
      <c r="E90" s="65"/>
      <c r="F90" s="65"/>
    </row>
    <row r="91" spans="1:6" ht="15">
      <c r="A91" s="21"/>
      <c r="B91" s="97"/>
      <c r="C91" s="154"/>
      <c r="D91" s="154"/>
      <c r="E91" s="65"/>
      <c r="F91" s="65"/>
    </row>
    <row r="92" spans="1:6" ht="15">
      <c r="A92" s="21"/>
      <c r="B92" s="97"/>
      <c r="C92" s="154"/>
      <c r="D92" s="154"/>
      <c r="E92" s="65"/>
      <c r="F92" s="65"/>
    </row>
    <row r="93" spans="1:6" ht="15">
      <c r="A93" s="21"/>
      <c r="B93" s="97"/>
      <c r="C93" s="154"/>
      <c r="D93" s="154"/>
      <c r="E93" s="65"/>
      <c r="F93" s="65"/>
    </row>
    <row r="94" spans="1:6" ht="15">
      <c r="A94" s="21"/>
      <c r="B94" s="97"/>
      <c r="C94" s="154"/>
      <c r="D94" s="154"/>
      <c r="E94" s="65"/>
      <c r="F94" s="65"/>
    </row>
    <row r="95" spans="1:6" ht="15">
      <c r="A95" s="21"/>
      <c r="B95" s="97"/>
      <c r="C95" s="154"/>
      <c r="D95" s="154"/>
      <c r="E95" s="65"/>
      <c r="F95" s="65"/>
    </row>
  </sheetData>
  <sheetProtection/>
  <printOptions/>
  <pageMargins left="0.13" right="0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19921875" style="125" customWidth="1"/>
    <col min="2" max="2" width="1" style="125" customWidth="1"/>
    <col min="3" max="3" width="25" style="125" customWidth="1"/>
    <col min="4" max="16384" width="7.09765625" style="125" customWidth="1"/>
  </cols>
  <sheetData>
    <row r="1" ht="13.5">
      <c r="A1" s="124" t="s">
        <v>157</v>
      </c>
    </row>
    <row r="2" ht="14.25" thickBot="1">
      <c r="A2" s="124" t="s">
        <v>94</v>
      </c>
    </row>
    <row r="3" spans="1:3" ht="13.5" thickBot="1">
      <c r="A3" s="126" t="s">
        <v>95</v>
      </c>
      <c r="C3" s="127" t="s">
        <v>96</v>
      </c>
    </row>
    <row r="4" ht="12.75">
      <c r="A4" s="126">
        <v>3</v>
      </c>
    </row>
    <row r="6" ht="13.5" thickBot="1"/>
    <row r="7" ht="12.75">
      <c r="A7" s="128" t="s">
        <v>97</v>
      </c>
    </row>
    <row r="8" ht="12.75">
      <c r="A8" s="129" t="s">
        <v>98</v>
      </c>
    </row>
    <row r="9" ht="12.75">
      <c r="A9" s="130" t="s">
        <v>99</v>
      </c>
    </row>
    <row r="10" ht="12.75">
      <c r="A10" s="129" t="s">
        <v>76</v>
      </c>
    </row>
    <row r="11" ht="13.5" thickBot="1">
      <c r="A11" s="131" t="s">
        <v>77</v>
      </c>
    </row>
    <row r="13" ht="13.5" thickBot="1"/>
    <row r="14" ht="13.5" thickBot="1">
      <c r="A14" s="127" t="s">
        <v>78</v>
      </c>
    </row>
    <row r="16" ht="13.5" thickBot="1"/>
    <row r="17" ht="13.5" thickBot="1">
      <c r="C17" s="127" t="s">
        <v>79</v>
      </c>
    </row>
    <row r="20" ht="12.75">
      <c r="A20" s="132" t="s">
        <v>28</v>
      </c>
    </row>
    <row r="26" ht="13.5" thickBot="1">
      <c r="C26" s="133" t="s">
        <v>29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selection activeCell="D9" sqref="D9"/>
    </sheetView>
  </sheetViews>
  <sheetFormatPr defaultColWidth="8.796875" defaultRowHeight="15"/>
  <cols>
    <col min="1" max="1" width="6.69921875" style="377" customWidth="1"/>
    <col min="2" max="2" width="50" style="377" customWidth="1"/>
    <col min="3" max="3" width="20.59765625" style="377" customWidth="1"/>
    <col min="4" max="4" width="13.69921875" style="377" customWidth="1"/>
    <col min="5" max="5" width="12.09765625" style="377" customWidth="1"/>
    <col min="6" max="6" width="16" style="377" customWidth="1"/>
    <col min="7" max="7" width="12.3984375" style="377" customWidth="1"/>
    <col min="8" max="8" width="11.3984375" style="377" customWidth="1"/>
    <col min="9" max="9" width="12.19921875" style="377" customWidth="1"/>
    <col min="10" max="10" width="12.09765625" style="377" bestFit="1" customWidth="1"/>
    <col min="11" max="11" width="11.3984375" style="376" customWidth="1"/>
    <col min="12" max="12" width="10.09765625" style="377" bestFit="1" customWidth="1"/>
    <col min="13" max="16384" width="9" style="377" customWidth="1"/>
  </cols>
  <sheetData>
    <row r="1" spans="1:3" ht="21" customHeight="1">
      <c r="A1" s="450" t="s">
        <v>300</v>
      </c>
      <c r="B1" s="450"/>
      <c r="C1" s="413" t="s">
        <v>200</v>
      </c>
    </row>
    <row r="2" ht="15.75">
      <c r="A2" s="383"/>
    </row>
    <row r="3" spans="1:3" ht="15.75">
      <c r="A3" s="451" t="s">
        <v>311</v>
      </c>
      <c r="B3" s="451"/>
      <c r="C3" s="451"/>
    </row>
    <row r="4" spans="1:3" ht="15.75">
      <c r="A4" s="452" t="s">
        <v>201</v>
      </c>
      <c r="B4" s="452"/>
      <c r="C4" s="452"/>
    </row>
    <row r="5" spans="1:3" ht="15.75">
      <c r="A5" s="385"/>
      <c r="C5" s="385" t="s">
        <v>301</v>
      </c>
    </row>
    <row r="6" spans="1:11" s="375" customFormat="1" ht="26.25" customHeight="1">
      <c r="A6" s="414" t="s">
        <v>160</v>
      </c>
      <c r="B6" s="414" t="s">
        <v>202</v>
      </c>
      <c r="C6" s="414" t="s">
        <v>203</v>
      </c>
      <c r="K6" s="381"/>
    </row>
    <row r="7" spans="1:11" s="375" customFormat="1" ht="26.25" customHeight="1">
      <c r="A7" s="414" t="s">
        <v>21</v>
      </c>
      <c r="B7" s="419" t="s">
        <v>204</v>
      </c>
      <c r="C7" s="415">
        <v>753442000</v>
      </c>
      <c r="K7" s="381"/>
    </row>
    <row r="8" spans="1:11" s="375" customFormat="1" ht="26.25" customHeight="1">
      <c r="A8" s="414" t="s">
        <v>164</v>
      </c>
      <c r="B8" s="419" t="s">
        <v>205</v>
      </c>
      <c r="C8" s="416">
        <v>84615000</v>
      </c>
      <c r="K8" s="381"/>
    </row>
    <row r="9" spans="1:3" ht="26.25" customHeight="1">
      <c r="A9" s="417" t="s">
        <v>206</v>
      </c>
      <c r="B9" s="420" t="s">
        <v>207</v>
      </c>
      <c r="C9" s="418">
        <v>9248000</v>
      </c>
    </row>
    <row r="10" spans="1:3" ht="26.25" customHeight="1">
      <c r="A10" s="417" t="s">
        <v>206</v>
      </c>
      <c r="B10" s="420" t="s">
        <v>208</v>
      </c>
      <c r="C10" s="418">
        <v>75367000</v>
      </c>
    </row>
    <row r="11" spans="1:11" s="375" customFormat="1" ht="26.25" customHeight="1">
      <c r="A11" s="414" t="s">
        <v>42</v>
      </c>
      <c r="B11" s="419" t="s">
        <v>192</v>
      </c>
      <c r="C11" s="416">
        <v>668827000</v>
      </c>
      <c r="K11" s="381"/>
    </row>
    <row r="12" spans="1:3" ht="26.25" customHeight="1">
      <c r="A12" s="417" t="s">
        <v>206</v>
      </c>
      <c r="B12" s="420" t="s">
        <v>209</v>
      </c>
      <c r="C12" s="418">
        <v>668827000</v>
      </c>
    </row>
    <row r="13" spans="1:3" ht="26.25" customHeight="1">
      <c r="A13" s="417" t="s">
        <v>206</v>
      </c>
      <c r="B13" s="420" t="s">
        <v>210</v>
      </c>
      <c r="C13" s="417"/>
    </row>
    <row r="14" spans="1:11" s="375" customFormat="1" ht="26.25" customHeight="1">
      <c r="A14" s="414" t="s">
        <v>44</v>
      </c>
      <c r="B14" s="419" t="s">
        <v>211</v>
      </c>
      <c r="C14" s="414"/>
      <c r="K14" s="381"/>
    </row>
    <row r="15" spans="1:11" s="375" customFormat="1" ht="26.25" customHeight="1">
      <c r="A15" s="414" t="s">
        <v>25</v>
      </c>
      <c r="B15" s="419" t="s">
        <v>212</v>
      </c>
      <c r="C15" s="414"/>
      <c r="K15" s="381"/>
    </row>
    <row r="16" spans="1:11" s="375" customFormat="1" ht="26.25" customHeight="1">
      <c r="A16" s="414" t="s">
        <v>194</v>
      </c>
      <c r="B16" s="419" t="s">
        <v>213</v>
      </c>
      <c r="C16" s="416">
        <v>753442000</v>
      </c>
      <c r="K16" s="381"/>
    </row>
    <row r="17" spans="1:11" s="375" customFormat="1" ht="26.25" customHeight="1">
      <c r="A17" s="414" t="s">
        <v>214</v>
      </c>
      <c r="B17" s="419" t="s">
        <v>215</v>
      </c>
      <c r="C17" s="416">
        <v>753044000</v>
      </c>
      <c r="K17" s="381"/>
    </row>
    <row r="18" spans="1:3" ht="26.25" customHeight="1">
      <c r="A18" s="417">
        <v>1</v>
      </c>
      <c r="B18" s="420" t="s">
        <v>199</v>
      </c>
      <c r="C18" s="418">
        <v>72080000</v>
      </c>
    </row>
    <row r="19" spans="1:3" ht="26.25" customHeight="1">
      <c r="A19" s="417">
        <v>2</v>
      </c>
      <c r="B19" s="420" t="s">
        <v>196</v>
      </c>
      <c r="C19" s="418">
        <v>665903000</v>
      </c>
    </row>
    <row r="20" spans="1:3" ht="26.25" customHeight="1">
      <c r="A20" s="417">
        <v>3</v>
      </c>
      <c r="B20" s="420" t="s">
        <v>198</v>
      </c>
      <c r="C20" s="418">
        <v>15061000</v>
      </c>
    </row>
    <row r="21" spans="1:3" ht="26.25" customHeight="1">
      <c r="A21" s="417">
        <v>4</v>
      </c>
      <c r="B21" s="420" t="s">
        <v>216</v>
      </c>
      <c r="C21" s="418"/>
    </row>
    <row r="22" spans="1:11" s="375" customFormat="1" ht="26.25" customHeight="1">
      <c r="A22" s="414" t="s">
        <v>42</v>
      </c>
      <c r="B22" s="419" t="s">
        <v>217</v>
      </c>
      <c r="C22" s="416"/>
      <c r="K22" s="381"/>
    </row>
    <row r="23" spans="1:3" ht="26.25" customHeight="1">
      <c r="A23" s="417">
        <v>1</v>
      </c>
      <c r="B23" s="420" t="s">
        <v>218</v>
      </c>
      <c r="C23" s="418"/>
    </row>
    <row r="24" spans="1:3" ht="26.25" customHeight="1">
      <c r="A24" s="417">
        <v>2</v>
      </c>
      <c r="B24" s="420" t="s">
        <v>219</v>
      </c>
      <c r="C24" s="418"/>
    </row>
    <row r="25" spans="1:11" s="375" customFormat="1" ht="26.25" customHeight="1">
      <c r="A25" s="414" t="s">
        <v>44</v>
      </c>
      <c r="B25" s="419" t="s">
        <v>302</v>
      </c>
      <c r="C25" s="416">
        <v>398000</v>
      </c>
      <c r="K25" s="381"/>
    </row>
    <row r="26" spans="1:11" s="375" customFormat="1" ht="26.25" customHeight="1">
      <c r="A26" s="414" t="s">
        <v>25</v>
      </c>
      <c r="B26" s="419" t="s">
        <v>220</v>
      </c>
      <c r="C26" s="414"/>
      <c r="K26" s="381"/>
    </row>
    <row r="27" spans="1:11" s="375" customFormat="1" ht="18.75" customHeight="1">
      <c r="A27" s="394"/>
      <c r="B27" s="395"/>
      <c r="C27" s="395"/>
      <c r="K27" s="381"/>
    </row>
    <row r="28" ht="18.75" customHeight="1">
      <c r="A28" s="384"/>
    </row>
    <row r="29" spans="1:3" ht="18.75" customHeight="1">
      <c r="A29" s="453" t="s">
        <v>300</v>
      </c>
      <c r="B29" s="453"/>
      <c r="C29" s="421" t="s">
        <v>221</v>
      </c>
    </row>
    <row r="30" ht="9" customHeight="1" hidden="1">
      <c r="A30" s="386"/>
    </row>
    <row r="31" spans="1:3" ht="38.25" customHeight="1">
      <c r="A31" s="454" t="s">
        <v>312</v>
      </c>
      <c r="B31" s="451"/>
      <c r="C31" s="451"/>
    </row>
    <row r="32" spans="1:3" ht="18.75" customHeight="1">
      <c r="A32" s="452" t="s">
        <v>201</v>
      </c>
      <c r="B32" s="452"/>
      <c r="C32" s="452"/>
    </row>
    <row r="33" spans="1:3" ht="18.75" customHeight="1">
      <c r="A33" s="385"/>
      <c r="C33" s="385" t="s">
        <v>301</v>
      </c>
    </row>
    <row r="34" spans="1:3" ht="25.5" customHeight="1">
      <c r="A34" s="414" t="s">
        <v>160</v>
      </c>
      <c r="B34" s="414" t="s">
        <v>202</v>
      </c>
      <c r="C34" s="414" t="s">
        <v>222</v>
      </c>
    </row>
    <row r="35" spans="1:3" ht="25.5" customHeight="1">
      <c r="A35" s="414" t="s">
        <v>21</v>
      </c>
      <c r="B35" s="419" t="s">
        <v>223</v>
      </c>
      <c r="C35" s="417"/>
    </row>
    <row r="36" spans="1:3" ht="25.5" customHeight="1">
      <c r="A36" s="414" t="s">
        <v>164</v>
      </c>
      <c r="B36" s="419" t="s">
        <v>224</v>
      </c>
      <c r="C36" s="416">
        <v>528011000</v>
      </c>
    </row>
    <row r="37" spans="1:3" ht="25.5" customHeight="1">
      <c r="A37" s="417">
        <v>1</v>
      </c>
      <c r="B37" s="420" t="s">
        <v>225</v>
      </c>
      <c r="C37" s="418">
        <v>34330000</v>
      </c>
    </row>
    <row r="38" spans="1:3" ht="25.5" customHeight="1">
      <c r="A38" s="417">
        <v>2</v>
      </c>
      <c r="B38" s="420" t="s">
        <v>192</v>
      </c>
      <c r="C38" s="418">
        <v>493681000</v>
      </c>
    </row>
    <row r="39" spans="1:3" ht="25.5" customHeight="1">
      <c r="A39" s="417" t="s">
        <v>206</v>
      </c>
      <c r="B39" s="420" t="s">
        <v>209</v>
      </c>
      <c r="C39" s="418">
        <v>493681000</v>
      </c>
    </row>
    <row r="40" spans="1:3" ht="25.5" customHeight="1">
      <c r="A40" s="417" t="s">
        <v>206</v>
      </c>
      <c r="B40" s="420" t="s">
        <v>210</v>
      </c>
      <c r="C40" s="418"/>
    </row>
    <row r="41" spans="1:3" ht="25.5" customHeight="1">
      <c r="A41" s="417">
        <v>3</v>
      </c>
      <c r="B41" s="420" t="s">
        <v>211</v>
      </c>
      <c r="C41" s="418"/>
    </row>
    <row r="42" spans="1:3" ht="25.5" customHeight="1">
      <c r="A42" s="417">
        <v>4</v>
      </c>
      <c r="B42" s="420" t="s">
        <v>212</v>
      </c>
      <c r="C42" s="418"/>
    </row>
    <row r="43" spans="1:3" ht="25.5" customHeight="1">
      <c r="A43" s="414" t="s">
        <v>42</v>
      </c>
      <c r="B43" s="419" t="s">
        <v>226</v>
      </c>
      <c r="C43" s="416">
        <v>528011000</v>
      </c>
    </row>
    <row r="44" spans="1:3" ht="25.5" customHeight="1">
      <c r="A44" s="417">
        <v>1</v>
      </c>
      <c r="B44" s="420" t="s">
        <v>227</v>
      </c>
      <c r="C44" s="418">
        <v>528011000</v>
      </c>
    </row>
    <row r="45" spans="1:3" ht="25.5" customHeight="1" hidden="1">
      <c r="A45" s="417">
        <v>2</v>
      </c>
      <c r="B45" s="420" t="s">
        <v>228</v>
      </c>
      <c r="C45" s="417"/>
    </row>
    <row r="46" spans="1:3" ht="25.5" customHeight="1" hidden="1">
      <c r="A46" s="417" t="s">
        <v>229</v>
      </c>
      <c r="B46" s="420" t="s">
        <v>230</v>
      </c>
      <c r="C46" s="417"/>
    </row>
    <row r="47" spans="1:3" ht="25.5" customHeight="1" hidden="1">
      <c r="A47" s="417" t="s">
        <v>229</v>
      </c>
      <c r="B47" s="420" t="s">
        <v>231</v>
      </c>
      <c r="C47" s="417"/>
    </row>
    <row r="48" spans="1:3" ht="25.5" customHeight="1">
      <c r="A48" s="417">
        <v>2</v>
      </c>
      <c r="B48" s="420" t="s">
        <v>220</v>
      </c>
      <c r="C48" s="417"/>
    </row>
    <row r="49" spans="1:3" ht="25.5" customHeight="1">
      <c r="A49" s="414" t="s">
        <v>194</v>
      </c>
      <c r="B49" s="419" t="s">
        <v>232</v>
      </c>
      <c r="C49" s="417"/>
    </row>
    <row r="50" spans="1:3" ht="25.5" customHeight="1">
      <c r="A50" s="414" t="s">
        <v>164</v>
      </c>
      <c r="B50" s="419" t="s">
        <v>224</v>
      </c>
      <c r="C50" s="416">
        <v>225431000</v>
      </c>
    </row>
    <row r="51" spans="1:3" ht="25.5" customHeight="1">
      <c r="A51" s="417">
        <v>1</v>
      </c>
      <c r="B51" s="420" t="s">
        <v>225</v>
      </c>
      <c r="C51" s="418">
        <v>50285000</v>
      </c>
    </row>
    <row r="52" spans="1:3" ht="25.5" customHeight="1">
      <c r="A52" s="417">
        <v>2</v>
      </c>
      <c r="B52" s="420" t="s">
        <v>233</v>
      </c>
      <c r="C52" s="418">
        <v>175146000</v>
      </c>
    </row>
    <row r="53" spans="1:3" ht="25.5" customHeight="1">
      <c r="A53" s="417" t="s">
        <v>234</v>
      </c>
      <c r="B53" s="420" t="s">
        <v>209</v>
      </c>
      <c r="C53" s="418">
        <v>175146000</v>
      </c>
    </row>
    <row r="54" spans="1:3" ht="25.5" customHeight="1">
      <c r="A54" s="417" t="s">
        <v>234</v>
      </c>
      <c r="B54" s="420" t="s">
        <v>210</v>
      </c>
      <c r="C54" s="418"/>
    </row>
    <row r="55" spans="1:3" ht="25.5" customHeight="1">
      <c r="A55" s="417">
        <v>3</v>
      </c>
      <c r="B55" s="420" t="s">
        <v>211</v>
      </c>
      <c r="C55" s="418"/>
    </row>
    <row r="56" spans="1:3" ht="25.5" customHeight="1">
      <c r="A56" s="417">
        <v>4</v>
      </c>
      <c r="B56" s="420" t="s">
        <v>212</v>
      </c>
      <c r="C56" s="418"/>
    </row>
    <row r="57" spans="1:3" ht="25.5" customHeight="1">
      <c r="A57" s="414" t="s">
        <v>42</v>
      </c>
      <c r="B57" s="419" t="s">
        <v>226</v>
      </c>
      <c r="C57" s="416">
        <v>225431000</v>
      </c>
    </row>
    <row r="58" spans="1:3" ht="18.75" customHeight="1">
      <c r="A58" s="394"/>
      <c r="B58" s="395"/>
      <c r="C58" s="398"/>
    </row>
    <row r="59" ht="15.75">
      <c r="A59" s="383"/>
    </row>
    <row r="60" spans="1:4" ht="22.5" customHeight="1">
      <c r="A60" s="453" t="s">
        <v>300</v>
      </c>
      <c r="B60" s="453"/>
      <c r="C60" s="455" t="s">
        <v>235</v>
      </c>
      <c r="D60" s="455"/>
    </row>
    <row r="61" ht="9" customHeight="1">
      <c r="A61" s="383"/>
    </row>
    <row r="62" spans="1:4" ht="15.75">
      <c r="A62" s="451" t="s">
        <v>339</v>
      </c>
      <c r="B62" s="451"/>
      <c r="C62" s="451"/>
      <c r="D62" s="451"/>
    </row>
    <row r="63" spans="1:4" ht="15.75">
      <c r="A63" s="452" t="s">
        <v>201</v>
      </c>
      <c r="B63" s="452"/>
      <c r="C63" s="452"/>
      <c r="D63" s="452"/>
    </row>
    <row r="64" spans="1:4" ht="15.75">
      <c r="A64" s="385"/>
      <c r="D64" s="385" t="s">
        <v>303</v>
      </c>
    </row>
    <row r="65" spans="1:4" ht="21" customHeight="1">
      <c r="A65" s="456" t="s">
        <v>160</v>
      </c>
      <c r="B65" s="456" t="s">
        <v>202</v>
      </c>
      <c r="C65" s="456" t="s">
        <v>341</v>
      </c>
      <c r="D65" s="456"/>
    </row>
    <row r="66" spans="1:4" ht="21" customHeight="1">
      <c r="A66" s="456"/>
      <c r="B66" s="456"/>
      <c r="C66" s="389" t="s">
        <v>236</v>
      </c>
      <c r="D66" s="389" t="s">
        <v>237</v>
      </c>
    </row>
    <row r="67" spans="1:11" s="375" customFormat="1" ht="19.5" customHeight="1">
      <c r="A67" s="389"/>
      <c r="B67" s="400" t="s">
        <v>238</v>
      </c>
      <c r="C67" s="407">
        <v>142368000</v>
      </c>
      <c r="D67" s="407">
        <v>84615000</v>
      </c>
      <c r="K67" s="381"/>
    </row>
    <row r="68" spans="1:11" s="375" customFormat="1" ht="19.5" customHeight="1">
      <c r="A68" s="389" t="s">
        <v>164</v>
      </c>
      <c r="B68" s="400" t="s">
        <v>239</v>
      </c>
      <c r="C68" s="408">
        <v>142368000</v>
      </c>
      <c r="D68" s="408">
        <v>84615000</v>
      </c>
      <c r="K68" s="381"/>
    </row>
    <row r="69" spans="1:4" ht="19.5" customHeight="1">
      <c r="A69" s="399">
        <v>1</v>
      </c>
      <c r="B69" s="401" t="s">
        <v>240</v>
      </c>
      <c r="C69" s="405"/>
      <c r="D69" s="405"/>
    </row>
    <row r="70" spans="1:4" ht="19.5" customHeight="1">
      <c r="A70" s="399">
        <v>2</v>
      </c>
      <c r="B70" s="401" t="s">
        <v>241</v>
      </c>
      <c r="C70" s="405"/>
      <c r="D70" s="405"/>
    </row>
    <row r="71" spans="1:4" ht="19.5" customHeight="1">
      <c r="A71" s="399">
        <v>3</v>
      </c>
      <c r="B71" s="401" t="s">
        <v>242</v>
      </c>
      <c r="C71" s="405"/>
      <c r="D71" s="405"/>
    </row>
    <row r="72" spans="1:4" ht="19.5" customHeight="1">
      <c r="A72" s="399">
        <v>4</v>
      </c>
      <c r="B72" s="401" t="s">
        <v>243</v>
      </c>
      <c r="C72" s="405">
        <v>39298000</v>
      </c>
      <c r="D72" s="405">
        <v>5898000</v>
      </c>
    </row>
    <row r="73" spans="1:11" s="404" customFormat="1" ht="19.5" customHeight="1">
      <c r="A73" s="402"/>
      <c r="B73" s="403" t="s">
        <v>304</v>
      </c>
      <c r="C73" s="406">
        <v>30990000</v>
      </c>
      <c r="D73" s="406">
        <v>2490000</v>
      </c>
      <c r="K73" s="428"/>
    </row>
    <row r="74" spans="1:11" s="404" customFormat="1" ht="19.5" customHeight="1">
      <c r="A74" s="402"/>
      <c r="B74" s="403" t="s">
        <v>305</v>
      </c>
      <c r="C74" s="406">
        <v>4500000</v>
      </c>
      <c r="D74" s="406"/>
      <c r="K74" s="428"/>
    </row>
    <row r="75" spans="1:11" s="404" customFormat="1" ht="19.5" customHeight="1">
      <c r="A75" s="402"/>
      <c r="B75" s="403" t="s">
        <v>307</v>
      </c>
      <c r="C75" s="406">
        <v>410000</v>
      </c>
      <c r="D75" s="406">
        <v>10000</v>
      </c>
      <c r="K75" s="428"/>
    </row>
    <row r="76" spans="1:11" s="404" customFormat="1" ht="19.5" customHeight="1">
      <c r="A76" s="402"/>
      <c r="B76" s="403" t="s">
        <v>306</v>
      </c>
      <c r="C76" s="406">
        <v>3398000</v>
      </c>
      <c r="D76" s="406">
        <v>3398000</v>
      </c>
      <c r="K76" s="428"/>
    </row>
    <row r="77" spans="1:4" ht="19.5" customHeight="1">
      <c r="A77" s="399">
        <v>5</v>
      </c>
      <c r="B77" s="401" t="s">
        <v>188</v>
      </c>
      <c r="C77" s="405">
        <v>7000000</v>
      </c>
      <c r="D77" s="405">
        <v>4300000</v>
      </c>
    </row>
    <row r="78" spans="1:4" ht="19.5" customHeight="1">
      <c r="A78" s="399">
        <v>6</v>
      </c>
      <c r="B78" s="401" t="s">
        <v>244</v>
      </c>
      <c r="C78" s="405"/>
      <c r="D78" s="405"/>
    </row>
    <row r="79" spans="1:4" ht="19.5" customHeight="1">
      <c r="A79" s="399">
        <v>7</v>
      </c>
      <c r="B79" s="401" t="s">
        <v>245</v>
      </c>
      <c r="C79" s="405">
        <v>20000000</v>
      </c>
      <c r="D79" s="405">
        <v>11000000</v>
      </c>
    </row>
    <row r="80" spans="1:4" ht="19.5" customHeight="1">
      <c r="A80" s="399">
        <v>8</v>
      </c>
      <c r="B80" s="401" t="s">
        <v>189</v>
      </c>
      <c r="C80" s="405">
        <v>3620000</v>
      </c>
      <c r="D80" s="405">
        <v>1684000</v>
      </c>
    </row>
    <row r="81" spans="1:4" ht="19.5" customHeight="1">
      <c r="A81" s="399">
        <v>9</v>
      </c>
      <c r="B81" s="401" t="s">
        <v>246</v>
      </c>
      <c r="C81" s="405"/>
      <c r="D81" s="405"/>
    </row>
    <row r="82" spans="1:4" ht="19.5" customHeight="1">
      <c r="A82" s="399">
        <v>10</v>
      </c>
      <c r="B82" s="401" t="s">
        <v>247</v>
      </c>
      <c r="C82" s="405">
        <v>150000</v>
      </c>
      <c r="D82" s="405">
        <v>150000</v>
      </c>
    </row>
    <row r="83" spans="1:4" ht="19.5" customHeight="1">
      <c r="A83" s="399">
        <v>11</v>
      </c>
      <c r="B83" s="401" t="s">
        <v>248</v>
      </c>
      <c r="C83" s="405">
        <v>2000000</v>
      </c>
      <c r="D83" s="405">
        <v>1083000</v>
      </c>
    </row>
    <row r="84" spans="1:4" ht="19.5" customHeight="1">
      <c r="A84" s="399">
        <v>12</v>
      </c>
      <c r="B84" s="401" t="s">
        <v>191</v>
      </c>
      <c r="C84" s="405">
        <v>60000000</v>
      </c>
      <c r="D84" s="405">
        <v>54000000</v>
      </c>
    </row>
    <row r="85" spans="1:4" ht="19.5" customHeight="1">
      <c r="A85" s="399">
        <v>13</v>
      </c>
      <c r="B85" s="401" t="s">
        <v>249</v>
      </c>
      <c r="C85" s="405"/>
      <c r="D85" s="405"/>
    </row>
    <row r="86" spans="1:4" ht="19.5" customHeight="1">
      <c r="A86" s="399">
        <v>14</v>
      </c>
      <c r="B86" s="401" t="s">
        <v>250</v>
      </c>
      <c r="C86" s="405"/>
      <c r="D86" s="405"/>
    </row>
    <row r="87" spans="1:4" ht="19.5" customHeight="1">
      <c r="A87" s="399">
        <v>15</v>
      </c>
      <c r="B87" s="401" t="s">
        <v>183</v>
      </c>
      <c r="C87" s="405">
        <v>1600000</v>
      </c>
      <c r="D87" s="405"/>
    </row>
    <row r="88" spans="1:4" ht="19.5" customHeight="1">
      <c r="A88" s="399">
        <v>16</v>
      </c>
      <c r="B88" s="401" t="s">
        <v>190</v>
      </c>
      <c r="C88" s="405">
        <v>3000000</v>
      </c>
      <c r="D88" s="405">
        <v>800000</v>
      </c>
    </row>
    <row r="89" spans="1:4" ht="19.5" customHeight="1">
      <c r="A89" s="399">
        <v>17</v>
      </c>
      <c r="B89" s="401" t="s">
        <v>251</v>
      </c>
      <c r="C89" s="405">
        <v>5700000</v>
      </c>
      <c r="D89" s="405">
        <v>5700000</v>
      </c>
    </row>
    <row r="90" spans="1:4" ht="19.5" customHeight="1">
      <c r="A90" s="389" t="s">
        <v>42</v>
      </c>
      <c r="B90" s="400" t="s">
        <v>252</v>
      </c>
      <c r="C90" s="399"/>
      <c r="D90" s="399"/>
    </row>
    <row r="91" spans="1:4" ht="15.75">
      <c r="A91" s="409"/>
      <c r="B91" s="410"/>
      <c r="C91" s="411"/>
      <c r="D91" s="411"/>
    </row>
    <row r="92" ht="15.75">
      <c r="A92" s="382"/>
    </row>
    <row r="93" spans="1:5" ht="19.5" customHeight="1">
      <c r="A93" s="453" t="s">
        <v>300</v>
      </c>
      <c r="B93" s="453"/>
      <c r="D93" s="458" t="s">
        <v>253</v>
      </c>
      <c r="E93" s="458"/>
    </row>
    <row r="94" ht="15.75">
      <c r="A94" s="382"/>
    </row>
    <row r="95" spans="1:5" ht="35.25" customHeight="1">
      <c r="A95" s="454" t="s">
        <v>313</v>
      </c>
      <c r="B95" s="451"/>
      <c r="C95" s="451"/>
      <c r="D95" s="451"/>
      <c r="E95" s="451"/>
    </row>
    <row r="96" spans="1:5" ht="15.75">
      <c r="A96" s="452" t="s">
        <v>201</v>
      </c>
      <c r="B96" s="452"/>
      <c r="C96" s="452"/>
      <c r="D96" s="452"/>
      <c r="E96" s="452"/>
    </row>
    <row r="97" spans="1:5" ht="15.75">
      <c r="A97" s="385"/>
      <c r="D97" s="385"/>
      <c r="E97" s="385" t="s">
        <v>301</v>
      </c>
    </row>
    <row r="98" spans="1:5" ht="22.5" customHeight="1">
      <c r="A98" s="457" t="s">
        <v>160</v>
      </c>
      <c r="B98" s="457" t="s">
        <v>193</v>
      </c>
      <c r="C98" s="457" t="s">
        <v>254</v>
      </c>
      <c r="D98" s="457" t="s">
        <v>255</v>
      </c>
      <c r="E98" s="457"/>
    </row>
    <row r="99" spans="1:5" ht="40.5" customHeight="1">
      <c r="A99" s="457"/>
      <c r="B99" s="457"/>
      <c r="C99" s="457"/>
      <c r="D99" s="414" t="s">
        <v>256</v>
      </c>
      <c r="E99" s="422" t="s">
        <v>299</v>
      </c>
    </row>
    <row r="100" spans="1:5" ht="28.5" customHeight="1">
      <c r="A100" s="414"/>
      <c r="B100" s="419" t="s">
        <v>213</v>
      </c>
      <c r="C100" s="416">
        <v>753442000</v>
      </c>
      <c r="D100" s="416">
        <v>528011000</v>
      </c>
      <c r="E100" s="416">
        <v>225431000</v>
      </c>
    </row>
    <row r="101" spans="1:5" ht="28.5" customHeight="1">
      <c r="A101" s="414" t="s">
        <v>21</v>
      </c>
      <c r="B101" s="419" t="s">
        <v>257</v>
      </c>
      <c r="C101" s="418">
        <v>753044000</v>
      </c>
      <c r="D101" s="418">
        <v>527613000</v>
      </c>
      <c r="E101" s="418">
        <v>225431000</v>
      </c>
    </row>
    <row r="102" spans="1:5" ht="28.5" customHeight="1">
      <c r="A102" s="414" t="s">
        <v>164</v>
      </c>
      <c r="B102" s="419" t="s">
        <v>199</v>
      </c>
      <c r="C102" s="416">
        <v>72080000</v>
      </c>
      <c r="D102" s="416">
        <v>36080000</v>
      </c>
      <c r="E102" s="416">
        <v>36000000</v>
      </c>
    </row>
    <row r="103" spans="1:5" ht="28.5" customHeight="1">
      <c r="A103" s="417">
        <v>1</v>
      </c>
      <c r="B103" s="420" t="s">
        <v>258</v>
      </c>
      <c r="C103" s="418"/>
      <c r="D103" s="418"/>
      <c r="E103" s="418"/>
    </row>
    <row r="104" spans="1:5" ht="28.5" customHeight="1">
      <c r="A104" s="417">
        <v>2</v>
      </c>
      <c r="B104" s="420" t="s">
        <v>261</v>
      </c>
      <c r="C104" s="418"/>
      <c r="D104" s="418"/>
      <c r="E104" s="418"/>
    </row>
    <row r="105" spans="1:5" ht="28.5" customHeight="1">
      <c r="A105" s="414" t="s">
        <v>42</v>
      </c>
      <c r="B105" s="419" t="s">
        <v>196</v>
      </c>
      <c r="C105" s="416">
        <v>665903000</v>
      </c>
      <c r="D105" s="416">
        <v>479617000</v>
      </c>
      <c r="E105" s="416">
        <v>186286000</v>
      </c>
    </row>
    <row r="106" spans="1:5" ht="28.5" customHeight="1">
      <c r="A106" s="417"/>
      <c r="B106" s="420" t="s">
        <v>262</v>
      </c>
      <c r="C106" s="418"/>
      <c r="D106" s="418"/>
      <c r="E106" s="418"/>
    </row>
    <row r="107" spans="1:5" ht="28.5" customHeight="1">
      <c r="A107" s="417">
        <v>1</v>
      </c>
      <c r="B107" s="423" t="s">
        <v>259</v>
      </c>
      <c r="C107" s="418">
        <v>332862766</v>
      </c>
      <c r="D107" s="418">
        <v>280512098</v>
      </c>
      <c r="E107" s="418">
        <v>52350668</v>
      </c>
    </row>
    <row r="108" spans="1:5" ht="28.5" customHeight="1">
      <c r="A108" s="417">
        <v>2</v>
      </c>
      <c r="B108" s="423" t="s">
        <v>260</v>
      </c>
      <c r="C108" s="418"/>
      <c r="D108" s="418"/>
      <c r="E108" s="418"/>
    </row>
    <row r="109" spans="1:5" ht="28.5" customHeight="1">
      <c r="A109" s="414" t="s">
        <v>44</v>
      </c>
      <c r="B109" s="419" t="s">
        <v>198</v>
      </c>
      <c r="C109" s="418">
        <v>15061000</v>
      </c>
      <c r="D109" s="418">
        <v>11916000</v>
      </c>
      <c r="E109" s="418">
        <v>3145000</v>
      </c>
    </row>
    <row r="110" spans="1:5" ht="28.5" customHeight="1">
      <c r="A110" s="414" t="s">
        <v>25</v>
      </c>
      <c r="B110" s="419" t="s">
        <v>216</v>
      </c>
      <c r="C110" s="418"/>
      <c r="D110" s="418"/>
      <c r="E110" s="418"/>
    </row>
    <row r="111" spans="1:5" ht="28.5" customHeight="1">
      <c r="A111" s="414" t="s">
        <v>194</v>
      </c>
      <c r="B111" s="419" t="s">
        <v>263</v>
      </c>
      <c r="C111" s="418"/>
      <c r="D111" s="418"/>
      <c r="E111" s="418"/>
    </row>
    <row r="112" spans="1:5" ht="28.5" customHeight="1">
      <c r="A112" s="414" t="s">
        <v>164</v>
      </c>
      <c r="B112" s="419" t="s">
        <v>218</v>
      </c>
      <c r="C112" s="418"/>
      <c r="D112" s="418"/>
      <c r="E112" s="418"/>
    </row>
    <row r="113" spans="1:5" ht="28.5" customHeight="1">
      <c r="A113" s="414"/>
      <c r="B113" s="420" t="s">
        <v>264</v>
      </c>
      <c r="C113" s="418"/>
      <c r="D113" s="418"/>
      <c r="E113" s="418"/>
    </row>
    <row r="114" spans="1:5" ht="28.5" customHeight="1">
      <c r="A114" s="414" t="s">
        <v>42</v>
      </c>
      <c r="B114" s="419" t="s">
        <v>219</v>
      </c>
      <c r="C114" s="418"/>
      <c r="D114" s="418"/>
      <c r="E114" s="418"/>
    </row>
    <row r="115" spans="1:5" ht="28.5" customHeight="1">
      <c r="A115" s="414"/>
      <c r="B115" s="420" t="s">
        <v>265</v>
      </c>
      <c r="C115" s="418"/>
      <c r="D115" s="418"/>
      <c r="E115" s="418"/>
    </row>
    <row r="116" spans="1:11" s="375" customFormat="1" ht="28.5" customHeight="1">
      <c r="A116" s="414" t="s">
        <v>86</v>
      </c>
      <c r="B116" s="419" t="s">
        <v>302</v>
      </c>
      <c r="C116" s="416">
        <v>398000</v>
      </c>
      <c r="D116" s="416">
        <v>398000</v>
      </c>
      <c r="E116" s="416"/>
      <c r="K116" s="381"/>
    </row>
    <row r="117" spans="1:5" ht="28.5" customHeight="1">
      <c r="A117" s="414" t="s">
        <v>87</v>
      </c>
      <c r="B117" s="419" t="s">
        <v>266</v>
      </c>
      <c r="C117" s="418"/>
      <c r="D117" s="418"/>
      <c r="E117" s="418"/>
    </row>
    <row r="118" ht="15.75">
      <c r="A118" s="382"/>
    </row>
    <row r="119" spans="1:3" ht="26.25" customHeight="1">
      <c r="A119" s="450" t="s">
        <v>300</v>
      </c>
      <c r="B119" s="450"/>
      <c r="C119" s="424" t="s">
        <v>267</v>
      </c>
    </row>
    <row r="120" ht="15.75" hidden="1">
      <c r="A120" s="383"/>
    </row>
    <row r="121" ht="11.25" customHeight="1">
      <c r="A121" s="383"/>
    </row>
    <row r="122" spans="1:3" ht="15.75">
      <c r="A122" s="451" t="s">
        <v>314</v>
      </c>
      <c r="B122" s="451"/>
      <c r="C122" s="451"/>
    </row>
    <row r="123" spans="1:3" ht="15.75">
      <c r="A123" s="452" t="s">
        <v>201</v>
      </c>
      <c r="B123" s="452"/>
      <c r="C123" s="452"/>
    </row>
    <row r="124" spans="1:3" ht="15.75">
      <c r="A124" s="385"/>
      <c r="C124" s="385" t="s">
        <v>301</v>
      </c>
    </row>
    <row r="125" spans="1:3" ht="21" customHeight="1">
      <c r="A125" s="390" t="s">
        <v>160</v>
      </c>
      <c r="B125" s="390" t="s">
        <v>193</v>
      </c>
      <c r="C125" s="390" t="s">
        <v>203</v>
      </c>
    </row>
    <row r="126" spans="1:5" ht="21" customHeight="1">
      <c r="A126" s="390"/>
      <c r="B126" s="390" t="s">
        <v>213</v>
      </c>
      <c r="C126" s="396">
        <v>528011000</v>
      </c>
      <c r="E126" s="378"/>
    </row>
    <row r="127" spans="1:3" ht="21" customHeight="1">
      <c r="A127" s="390" t="s">
        <v>21</v>
      </c>
      <c r="B127" s="391" t="s">
        <v>268</v>
      </c>
      <c r="C127" s="397">
        <v>527613000</v>
      </c>
    </row>
    <row r="128" spans="1:3" ht="21" customHeight="1">
      <c r="A128" s="387"/>
      <c r="B128" s="412" t="s">
        <v>262</v>
      </c>
      <c r="C128" s="396"/>
    </row>
    <row r="129" spans="1:3" ht="21" customHeight="1">
      <c r="A129" s="390" t="s">
        <v>164</v>
      </c>
      <c r="B129" s="391" t="s">
        <v>199</v>
      </c>
      <c r="C129" s="396">
        <v>36080000</v>
      </c>
    </row>
    <row r="130" spans="1:3" ht="21" customHeight="1">
      <c r="A130" s="387">
        <v>1</v>
      </c>
      <c r="B130" s="388" t="s">
        <v>258</v>
      </c>
      <c r="C130" s="396">
        <v>36080000</v>
      </c>
    </row>
    <row r="131" spans="1:3" ht="21" customHeight="1">
      <c r="A131" s="387"/>
      <c r="B131" s="412" t="s">
        <v>262</v>
      </c>
      <c r="C131" s="396"/>
    </row>
    <row r="132" spans="1:3" ht="21" customHeight="1">
      <c r="A132" s="387" t="s">
        <v>269</v>
      </c>
      <c r="B132" s="388" t="s">
        <v>259</v>
      </c>
      <c r="C132" s="396"/>
    </row>
    <row r="133" spans="1:3" ht="21" customHeight="1">
      <c r="A133" s="387" t="s">
        <v>270</v>
      </c>
      <c r="B133" s="388" t="s">
        <v>260</v>
      </c>
      <c r="C133" s="396"/>
    </row>
    <row r="134" spans="1:3" ht="21" customHeight="1">
      <c r="A134" s="387" t="s">
        <v>271</v>
      </c>
      <c r="B134" s="388" t="s">
        <v>272</v>
      </c>
      <c r="C134" s="396"/>
    </row>
    <row r="135" spans="1:3" ht="21" customHeight="1">
      <c r="A135" s="387" t="s">
        <v>273</v>
      </c>
      <c r="B135" s="388" t="s">
        <v>274</v>
      </c>
      <c r="C135" s="396"/>
    </row>
    <row r="136" spans="1:3" ht="21" customHeight="1">
      <c r="A136" s="387" t="s">
        <v>275</v>
      </c>
      <c r="B136" s="388" t="s">
        <v>276</v>
      </c>
      <c r="C136" s="396"/>
    </row>
    <row r="137" spans="1:3" ht="21" customHeight="1">
      <c r="A137" s="387" t="s">
        <v>277</v>
      </c>
      <c r="B137" s="388" t="s">
        <v>278</v>
      </c>
      <c r="C137" s="396"/>
    </row>
    <row r="138" spans="1:3" ht="21" customHeight="1">
      <c r="A138" s="387" t="s">
        <v>279</v>
      </c>
      <c r="B138" s="388" t="s">
        <v>280</v>
      </c>
      <c r="C138" s="396"/>
    </row>
    <row r="139" spans="1:3" ht="21" customHeight="1">
      <c r="A139" s="387" t="s">
        <v>281</v>
      </c>
      <c r="B139" s="388" t="s">
        <v>282</v>
      </c>
      <c r="C139" s="396"/>
    </row>
    <row r="140" spans="1:3" ht="21" customHeight="1">
      <c r="A140" s="387" t="s">
        <v>283</v>
      </c>
      <c r="B140" s="388" t="s">
        <v>284</v>
      </c>
      <c r="C140" s="396"/>
    </row>
    <row r="141" spans="1:3" ht="21" customHeight="1">
      <c r="A141" s="387" t="s">
        <v>285</v>
      </c>
      <c r="B141" s="388" t="s">
        <v>286</v>
      </c>
      <c r="C141" s="396"/>
    </row>
    <row r="142" spans="1:3" ht="21" customHeight="1">
      <c r="A142" s="387">
        <v>2</v>
      </c>
      <c r="B142" s="388" t="s">
        <v>261</v>
      </c>
      <c r="C142" s="396"/>
    </row>
    <row r="143" spans="1:4" ht="21" customHeight="1">
      <c r="A143" s="390" t="s">
        <v>42</v>
      </c>
      <c r="B143" s="391" t="s">
        <v>196</v>
      </c>
      <c r="C143" s="397">
        <v>469562800</v>
      </c>
      <c r="D143" s="398"/>
    </row>
    <row r="144" spans="1:3" ht="21" customHeight="1">
      <c r="A144" s="387"/>
      <c r="B144" s="412" t="s">
        <v>262</v>
      </c>
      <c r="C144" s="396"/>
    </row>
    <row r="145" spans="1:3" ht="21" customHeight="1">
      <c r="A145" s="387">
        <v>1</v>
      </c>
      <c r="B145" s="388" t="s">
        <v>259</v>
      </c>
      <c r="C145" s="396">
        <v>280512098</v>
      </c>
    </row>
    <row r="146" spans="1:3" ht="21" customHeight="1">
      <c r="A146" s="387">
        <v>2</v>
      </c>
      <c r="B146" s="388" t="s">
        <v>308</v>
      </c>
      <c r="C146" s="396">
        <v>3639780</v>
      </c>
    </row>
    <row r="147" spans="1:3" ht="21" customHeight="1">
      <c r="A147" s="387">
        <v>3</v>
      </c>
      <c r="B147" s="388" t="s">
        <v>272</v>
      </c>
      <c r="C147" s="396">
        <v>15256000</v>
      </c>
    </row>
    <row r="148" spans="1:3" ht="21" customHeight="1">
      <c r="A148" s="387">
        <v>4</v>
      </c>
      <c r="B148" s="388" t="s">
        <v>274</v>
      </c>
      <c r="C148" s="392">
        <v>5823869</v>
      </c>
    </row>
    <row r="149" spans="1:3" ht="21" customHeight="1">
      <c r="A149" s="387">
        <v>5</v>
      </c>
      <c r="B149" s="388" t="s">
        <v>276</v>
      </c>
      <c r="C149" s="392">
        <v>5806492</v>
      </c>
    </row>
    <row r="150" spans="1:3" ht="21" customHeight="1">
      <c r="A150" s="387">
        <v>6</v>
      </c>
      <c r="B150" s="388" t="s">
        <v>278</v>
      </c>
      <c r="C150" s="392">
        <v>451826</v>
      </c>
    </row>
    <row r="151" spans="1:4" ht="21" customHeight="1">
      <c r="A151" s="387">
        <v>7</v>
      </c>
      <c r="B151" s="388" t="s">
        <v>280</v>
      </c>
      <c r="C151" s="392">
        <v>4111000</v>
      </c>
      <c r="D151" s="378"/>
    </row>
    <row r="152" spans="1:3" ht="21" customHeight="1">
      <c r="A152" s="387">
        <v>8</v>
      </c>
      <c r="B152" s="388" t="s">
        <v>282</v>
      </c>
      <c r="C152" s="392">
        <v>50618850</v>
      </c>
    </row>
    <row r="153" spans="1:3" ht="21" customHeight="1">
      <c r="A153" s="387">
        <v>9</v>
      </c>
      <c r="B153" s="388" t="s">
        <v>287</v>
      </c>
      <c r="C153" s="392">
        <v>39368886</v>
      </c>
    </row>
    <row r="154" spans="1:3" ht="21" customHeight="1">
      <c r="A154" s="387">
        <v>10</v>
      </c>
      <c r="B154" s="388" t="s">
        <v>286</v>
      </c>
      <c r="C154" s="392">
        <v>60974000</v>
      </c>
    </row>
    <row r="155" spans="1:3" ht="21" customHeight="1">
      <c r="A155" s="387">
        <v>11</v>
      </c>
      <c r="B155" s="388" t="s">
        <v>197</v>
      </c>
      <c r="C155" s="392">
        <v>3000000</v>
      </c>
    </row>
    <row r="156" spans="1:11" s="375" customFormat="1" ht="21" customHeight="1">
      <c r="A156" s="390" t="s">
        <v>44</v>
      </c>
      <c r="B156" s="391" t="s">
        <v>288</v>
      </c>
      <c r="C156" s="393">
        <v>11916000</v>
      </c>
      <c r="K156" s="381"/>
    </row>
    <row r="157" spans="1:11" s="375" customFormat="1" ht="21" customHeight="1">
      <c r="A157" s="390" t="s">
        <v>25</v>
      </c>
      <c r="B157" s="391" t="s">
        <v>315</v>
      </c>
      <c r="C157" s="393">
        <v>10054200</v>
      </c>
      <c r="K157" s="381"/>
    </row>
    <row r="158" spans="1:11" s="375" customFormat="1" ht="21" customHeight="1">
      <c r="A158" s="390" t="s">
        <v>86</v>
      </c>
      <c r="B158" s="391" t="s">
        <v>195</v>
      </c>
      <c r="C158" s="393">
        <v>398000</v>
      </c>
      <c r="K158" s="381"/>
    </row>
    <row r="159" spans="1:3" ht="21" customHeight="1">
      <c r="A159" s="390" t="s">
        <v>87</v>
      </c>
      <c r="B159" s="391" t="s">
        <v>266</v>
      </c>
      <c r="C159" s="392"/>
    </row>
    <row r="160" ht="15.75">
      <c r="A160" s="382"/>
    </row>
    <row r="161" ht="15.75">
      <c r="A161" s="382"/>
    </row>
    <row r="162" ht="15.75">
      <c r="A162" s="382"/>
    </row>
    <row r="163" spans="1:10" ht="17.25" customHeight="1">
      <c r="A163" s="453" t="s">
        <v>300</v>
      </c>
      <c r="B163" s="453"/>
      <c r="C163" s="453"/>
      <c r="H163" s="458" t="s">
        <v>290</v>
      </c>
      <c r="I163" s="458"/>
      <c r="J163" s="458"/>
    </row>
    <row r="164" ht="11.25" customHeight="1">
      <c r="A164" s="382"/>
    </row>
    <row r="165" spans="1:10" ht="15.75">
      <c r="A165" s="451" t="s">
        <v>340</v>
      </c>
      <c r="B165" s="451"/>
      <c r="C165" s="451"/>
      <c r="D165" s="451"/>
      <c r="E165" s="451"/>
      <c r="F165" s="451"/>
      <c r="G165" s="451"/>
      <c r="H165" s="451"/>
      <c r="I165" s="451"/>
      <c r="J165" s="451"/>
    </row>
    <row r="166" spans="1:10" ht="15.75">
      <c r="A166" s="452" t="s">
        <v>201</v>
      </c>
      <c r="B166" s="452"/>
      <c r="C166" s="452"/>
      <c r="D166" s="452"/>
      <c r="E166" s="452"/>
      <c r="F166" s="452"/>
      <c r="G166" s="452"/>
      <c r="H166" s="452"/>
      <c r="I166" s="452"/>
      <c r="J166" s="452"/>
    </row>
    <row r="167" spans="1:10" ht="15.75">
      <c r="A167" s="385"/>
      <c r="J167" s="385" t="s">
        <v>301</v>
      </c>
    </row>
    <row r="168" spans="1:10" ht="33" customHeight="1">
      <c r="A168" s="449" t="s">
        <v>291</v>
      </c>
      <c r="B168" s="449" t="s">
        <v>292</v>
      </c>
      <c r="C168" s="449" t="s">
        <v>309</v>
      </c>
      <c r="D168" s="449" t="s">
        <v>293</v>
      </c>
      <c r="E168" s="449"/>
      <c r="F168" s="449"/>
      <c r="G168" s="449" t="s">
        <v>294</v>
      </c>
      <c r="H168" s="449" t="s">
        <v>310</v>
      </c>
      <c r="I168" s="449" t="s">
        <v>212</v>
      </c>
      <c r="J168" s="449" t="s">
        <v>295</v>
      </c>
    </row>
    <row r="169" spans="1:10" ht="15.75">
      <c r="A169" s="449"/>
      <c r="B169" s="449"/>
      <c r="C169" s="449"/>
      <c r="D169" s="449" t="s">
        <v>296</v>
      </c>
      <c r="E169" s="449" t="s">
        <v>255</v>
      </c>
      <c r="F169" s="449"/>
      <c r="G169" s="449"/>
      <c r="H169" s="449"/>
      <c r="I169" s="449"/>
      <c r="J169" s="449"/>
    </row>
    <row r="170" spans="1:10" ht="44.25" customHeight="1">
      <c r="A170" s="449"/>
      <c r="B170" s="449"/>
      <c r="C170" s="449"/>
      <c r="D170" s="449"/>
      <c r="E170" s="439" t="s">
        <v>297</v>
      </c>
      <c r="F170" s="439" t="s">
        <v>298</v>
      </c>
      <c r="G170" s="449"/>
      <c r="H170" s="449"/>
      <c r="I170" s="449"/>
      <c r="J170" s="449"/>
    </row>
    <row r="171" spans="1:10" ht="15.75">
      <c r="A171" s="425" t="s">
        <v>21</v>
      </c>
      <c r="B171" s="425" t="s">
        <v>194</v>
      </c>
      <c r="C171" s="425">
        <v>1</v>
      </c>
      <c r="D171" s="425">
        <v>2</v>
      </c>
      <c r="E171" s="425">
        <v>3</v>
      </c>
      <c r="F171" s="425">
        <v>4</v>
      </c>
      <c r="G171" s="425">
        <v>5</v>
      </c>
      <c r="H171" s="425">
        <v>6</v>
      </c>
      <c r="I171" s="425">
        <v>7</v>
      </c>
      <c r="J171" s="425">
        <v>8</v>
      </c>
    </row>
    <row r="172" spans="1:12" s="375" customFormat="1" ht="15.75">
      <c r="A172" s="435"/>
      <c r="B172" s="426" t="s">
        <v>289</v>
      </c>
      <c r="C172" s="436">
        <v>225431000.25300002</v>
      </c>
      <c r="D172" s="436">
        <v>14285000</v>
      </c>
      <c r="E172" s="436">
        <v>6180000</v>
      </c>
      <c r="F172" s="436">
        <v>8105000</v>
      </c>
      <c r="G172" s="436">
        <v>175146000.25300002</v>
      </c>
      <c r="H172" s="436">
        <v>36000000</v>
      </c>
      <c r="I172" s="436"/>
      <c r="J172" s="436">
        <v>225431000.25300002</v>
      </c>
      <c r="K172" s="440"/>
      <c r="L172" s="380"/>
    </row>
    <row r="173" spans="1:10" ht="15.75">
      <c r="A173" s="425">
        <v>1</v>
      </c>
      <c r="B173" s="431" t="s">
        <v>316</v>
      </c>
      <c r="C173" s="427">
        <v>12633257.568999998</v>
      </c>
      <c r="D173" s="427">
        <v>330500</v>
      </c>
      <c r="E173" s="429">
        <v>120000</v>
      </c>
      <c r="F173" s="430">
        <v>210500</v>
      </c>
      <c r="G173" s="427">
        <v>11102757.568999998</v>
      </c>
      <c r="H173" s="379">
        <v>1200000</v>
      </c>
      <c r="I173" s="427"/>
      <c r="J173" s="437">
        <v>12633257.568999998</v>
      </c>
    </row>
    <row r="174" spans="1:10" ht="15.75">
      <c r="A174" s="425">
        <v>2</v>
      </c>
      <c r="B174" s="431" t="s">
        <v>317</v>
      </c>
      <c r="C174" s="427">
        <v>7579474.550000001</v>
      </c>
      <c r="D174" s="427">
        <v>355500</v>
      </c>
      <c r="E174" s="429">
        <v>125000</v>
      </c>
      <c r="F174" s="430">
        <v>230500</v>
      </c>
      <c r="G174" s="427">
        <v>6323974.550000001</v>
      </c>
      <c r="H174" s="379">
        <v>900000</v>
      </c>
      <c r="I174" s="427"/>
      <c r="J174" s="437">
        <v>7579474.550000001</v>
      </c>
    </row>
    <row r="175" spans="1:10" ht="15.75">
      <c r="A175" s="425">
        <v>3</v>
      </c>
      <c r="B175" s="431" t="s">
        <v>318</v>
      </c>
      <c r="C175" s="427">
        <v>14436458.229</v>
      </c>
      <c r="D175" s="427">
        <v>486000</v>
      </c>
      <c r="E175" s="429">
        <v>170000</v>
      </c>
      <c r="F175" s="430">
        <v>316000</v>
      </c>
      <c r="G175" s="427">
        <v>13050458.229</v>
      </c>
      <c r="H175" s="379">
        <v>900000</v>
      </c>
      <c r="I175" s="427"/>
      <c r="J175" s="437">
        <v>14436458.229</v>
      </c>
    </row>
    <row r="176" spans="1:10" ht="15.75">
      <c r="A176" s="425">
        <v>4</v>
      </c>
      <c r="B176" s="431" t="s">
        <v>319</v>
      </c>
      <c r="C176" s="427">
        <v>6913586.182999998</v>
      </c>
      <c r="D176" s="427">
        <v>545500</v>
      </c>
      <c r="E176" s="429">
        <v>325000</v>
      </c>
      <c r="F176" s="430">
        <v>220500</v>
      </c>
      <c r="G176" s="427">
        <v>5468086.182999998</v>
      </c>
      <c r="H176" s="379">
        <v>900000</v>
      </c>
      <c r="I176" s="427"/>
      <c r="J176" s="437">
        <v>6913586.182999998</v>
      </c>
    </row>
    <row r="177" spans="1:10" ht="15.75">
      <c r="A177" s="425">
        <v>5</v>
      </c>
      <c r="B177" s="431" t="s">
        <v>320</v>
      </c>
      <c r="C177" s="427">
        <v>12195713.136</v>
      </c>
      <c r="D177" s="427">
        <v>571000</v>
      </c>
      <c r="E177" s="429">
        <v>150000</v>
      </c>
      <c r="F177" s="430">
        <v>421000</v>
      </c>
      <c r="G177" s="427">
        <v>10424713.136</v>
      </c>
      <c r="H177" s="379">
        <v>1200000</v>
      </c>
      <c r="I177" s="427"/>
      <c r="J177" s="437">
        <v>12195713.136</v>
      </c>
    </row>
    <row r="178" spans="1:10" ht="15.75">
      <c r="A178" s="425">
        <v>6</v>
      </c>
      <c r="B178" s="431" t="s">
        <v>321</v>
      </c>
      <c r="C178" s="427">
        <v>8765007.229999999</v>
      </c>
      <c r="D178" s="427">
        <v>1850000</v>
      </c>
      <c r="E178" s="429">
        <v>75000</v>
      </c>
      <c r="F178" s="430">
        <v>1775000</v>
      </c>
      <c r="G178" s="427">
        <v>4215007.229999999</v>
      </c>
      <c r="H178" s="379">
        <v>2700000</v>
      </c>
      <c r="I178" s="427"/>
      <c r="J178" s="437">
        <v>8765007.229999999</v>
      </c>
    </row>
    <row r="179" spans="1:10" ht="15.75">
      <c r="A179" s="425">
        <v>7</v>
      </c>
      <c r="B179" s="431" t="s">
        <v>322</v>
      </c>
      <c r="C179" s="427">
        <v>5687546.409</v>
      </c>
      <c r="D179" s="427">
        <v>1189000</v>
      </c>
      <c r="E179" s="429">
        <v>245000</v>
      </c>
      <c r="F179" s="430">
        <v>944000</v>
      </c>
      <c r="G179" s="427">
        <v>3298546.409</v>
      </c>
      <c r="H179" s="379">
        <v>1200000</v>
      </c>
      <c r="I179" s="427"/>
      <c r="J179" s="437">
        <v>5687546.409</v>
      </c>
    </row>
    <row r="180" spans="1:10" ht="15.75">
      <c r="A180" s="425">
        <v>8</v>
      </c>
      <c r="B180" s="431" t="s">
        <v>323</v>
      </c>
      <c r="C180" s="427">
        <v>17063406.298</v>
      </c>
      <c r="D180" s="427">
        <v>725500</v>
      </c>
      <c r="E180" s="429">
        <v>215000</v>
      </c>
      <c r="F180" s="430">
        <v>510500</v>
      </c>
      <c r="G180" s="427">
        <v>13037906.298</v>
      </c>
      <c r="H180" s="379">
        <v>3300000</v>
      </c>
      <c r="I180" s="427"/>
      <c r="J180" s="437">
        <v>17063406.298</v>
      </c>
    </row>
    <row r="181" spans="1:10" ht="15.75">
      <c r="A181" s="425">
        <v>9</v>
      </c>
      <c r="B181" s="431" t="s">
        <v>324</v>
      </c>
      <c r="C181" s="427">
        <v>7745106.43</v>
      </c>
      <c r="D181" s="427">
        <v>275500</v>
      </c>
      <c r="E181" s="429">
        <v>175000</v>
      </c>
      <c r="F181" s="430">
        <v>100500</v>
      </c>
      <c r="G181" s="427">
        <v>5969606.43</v>
      </c>
      <c r="H181" s="379">
        <v>1500000</v>
      </c>
      <c r="I181" s="427"/>
      <c r="J181" s="437">
        <v>7745106.43</v>
      </c>
    </row>
    <row r="182" spans="1:10" ht="15.75">
      <c r="A182" s="425">
        <v>10</v>
      </c>
      <c r="B182" s="431" t="s">
        <v>325</v>
      </c>
      <c r="C182" s="427">
        <v>8446492.585</v>
      </c>
      <c r="D182" s="427">
        <v>1091500</v>
      </c>
      <c r="E182" s="429">
        <v>345000</v>
      </c>
      <c r="F182" s="430">
        <v>746500</v>
      </c>
      <c r="G182" s="427">
        <v>4654992.585</v>
      </c>
      <c r="H182" s="379">
        <v>2700000</v>
      </c>
      <c r="I182" s="427"/>
      <c r="J182" s="437">
        <v>8446492.585</v>
      </c>
    </row>
    <row r="183" spans="1:10" ht="15.75">
      <c r="A183" s="425">
        <v>11</v>
      </c>
      <c r="B183" s="431" t="s">
        <v>326</v>
      </c>
      <c r="C183" s="427">
        <v>6428982.046</v>
      </c>
      <c r="D183" s="427">
        <v>770500</v>
      </c>
      <c r="E183" s="429">
        <v>625000</v>
      </c>
      <c r="F183" s="430">
        <v>145500</v>
      </c>
      <c r="G183" s="427">
        <v>4458482.046</v>
      </c>
      <c r="H183" s="379">
        <v>1200000</v>
      </c>
      <c r="I183" s="427"/>
      <c r="J183" s="437">
        <v>6428982.046</v>
      </c>
    </row>
    <row r="184" spans="1:10" ht="15.75">
      <c r="A184" s="425">
        <v>12</v>
      </c>
      <c r="B184" s="431" t="s">
        <v>327</v>
      </c>
      <c r="C184" s="427">
        <v>7952767.864999999</v>
      </c>
      <c r="D184" s="427">
        <v>400500</v>
      </c>
      <c r="E184" s="429">
        <v>150000</v>
      </c>
      <c r="F184" s="430">
        <v>250500</v>
      </c>
      <c r="G184" s="427">
        <v>6052267.864999999</v>
      </c>
      <c r="H184" s="379">
        <v>1500000</v>
      </c>
      <c r="I184" s="427"/>
      <c r="J184" s="437">
        <v>7952767.864999999</v>
      </c>
    </row>
    <row r="185" spans="1:10" ht="15.75">
      <c r="A185" s="425">
        <v>13</v>
      </c>
      <c r="B185" s="431" t="s">
        <v>328</v>
      </c>
      <c r="C185" s="427">
        <v>11553005.348000001</v>
      </c>
      <c r="D185" s="427">
        <v>495500</v>
      </c>
      <c r="E185" s="429">
        <v>165000</v>
      </c>
      <c r="F185" s="430">
        <v>330500</v>
      </c>
      <c r="G185" s="427">
        <v>7757505.348000001</v>
      </c>
      <c r="H185" s="379">
        <v>3300000</v>
      </c>
      <c r="I185" s="427"/>
      <c r="J185" s="437">
        <v>11553005.348000001</v>
      </c>
    </row>
    <row r="186" spans="1:10" ht="15.75">
      <c r="A186" s="425">
        <v>14</v>
      </c>
      <c r="B186" s="432" t="s">
        <v>329</v>
      </c>
      <c r="C186" s="427">
        <v>10721412.669</v>
      </c>
      <c r="D186" s="427">
        <v>385500</v>
      </c>
      <c r="E186" s="429">
        <v>250000</v>
      </c>
      <c r="F186" s="430">
        <v>135500</v>
      </c>
      <c r="G186" s="427">
        <v>9135912.669</v>
      </c>
      <c r="H186" s="379">
        <v>1200000</v>
      </c>
      <c r="I186" s="427"/>
      <c r="J186" s="437">
        <v>10721412.669</v>
      </c>
    </row>
    <row r="187" spans="1:10" ht="15.75">
      <c r="A187" s="425">
        <v>15</v>
      </c>
      <c r="B187" s="433" t="s">
        <v>330</v>
      </c>
      <c r="C187" s="427">
        <v>7863248.569</v>
      </c>
      <c r="D187" s="427">
        <v>430500</v>
      </c>
      <c r="E187" s="429">
        <v>265000</v>
      </c>
      <c r="F187" s="430">
        <v>165500</v>
      </c>
      <c r="G187" s="427">
        <v>6232748.569</v>
      </c>
      <c r="H187" s="379">
        <v>1200000</v>
      </c>
      <c r="I187" s="427"/>
      <c r="J187" s="437">
        <v>7863248.569</v>
      </c>
    </row>
    <row r="188" spans="1:10" ht="15.75">
      <c r="A188" s="425">
        <v>16</v>
      </c>
      <c r="B188" s="434" t="s">
        <v>331</v>
      </c>
      <c r="C188" s="427">
        <v>9789842.992999999</v>
      </c>
      <c r="D188" s="427">
        <v>285500</v>
      </c>
      <c r="E188" s="429">
        <v>165000</v>
      </c>
      <c r="F188" s="430">
        <v>120500</v>
      </c>
      <c r="G188" s="427">
        <v>8304342.992999999</v>
      </c>
      <c r="H188" s="379">
        <v>1200000</v>
      </c>
      <c r="I188" s="427"/>
      <c r="J188" s="437">
        <v>9789842.992999999</v>
      </c>
    </row>
    <row r="189" spans="1:10" ht="15.75">
      <c r="A189" s="425">
        <v>17</v>
      </c>
      <c r="B189" s="434" t="s">
        <v>332</v>
      </c>
      <c r="C189" s="427">
        <v>6602309.687000001</v>
      </c>
      <c r="D189" s="427">
        <v>365500</v>
      </c>
      <c r="E189" s="429">
        <v>270000</v>
      </c>
      <c r="F189" s="430">
        <v>95500</v>
      </c>
      <c r="G189" s="427">
        <v>5036809.687000001</v>
      </c>
      <c r="H189" s="379">
        <v>1200000</v>
      </c>
      <c r="I189" s="427"/>
      <c r="J189" s="437">
        <v>6602309.687000001</v>
      </c>
    </row>
    <row r="190" spans="1:10" ht="15.75">
      <c r="A190" s="425">
        <v>18</v>
      </c>
      <c r="B190" s="434" t="s">
        <v>333</v>
      </c>
      <c r="C190" s="427">
        <v>5403777.297</v>
      </c>
      <c r="D190" s="427">
        <v>385500</v>
      </c>
      <c r="E190" s="429">
        <v>265000</v>
      </c>
      <c r="F190" s="430">
        <v>120500</v>
      </c>
      <c r="G190" s="427">
        <v>4118277.2970000003</v>
      </c>
      <c r="H190" s="379">
        <v>900000</v>
      </c>
      <c r="I190" s="427"/>
      <c r="J190" s="437">
        <v>5403777.297</v>
      </c>
    </row>
    <row r="191" spans="1:10" ht="15.75">
      <c r="A191" s="425">
        <v>19</v>
      </c>
      <c r="B191" s="434" t="s">
        <v>334</v>
      </c>
      <c r="C191" s="427">
        <v>5395720.316</v>
      </c>
      <c r="D191" s="427">
        <v>930500</v>
      </c>
      <c r="E191" s="429">
        <v>515000</v>
      </c>
      <c r="F191" s="430">
        <v>415500</v>
      </c>
      <c r="G191" s="427">
        <v>3565220.3159999996</v>
      </c>
      <c r="H191" s="379">
        <v>900000</v>
      </c>
      <c r="I191" s="427"/>
      <c r="J191" s="437">
        <v>5395720.316</v>
      </c>
    </row>
    <row r="192" spans="1:10" ht="15.75">
      <c r="A192" s="425">
        <v>20</v>
      </c>
      <c r="B192" s="434" t="s">
        <v>335</v>
      </c>
      <c r="C192" s="427">
        <v>18794680.779</v>
      </c>
      <c r="D192" s="427">
        <v>740500</v>
      </c>
      <c r="E192" s="429">
        <v>625000</v>
      </c>
      <c r="F192" s="430">
        <v>115500</v>
      </c>
      <c r="G192" s="427">
        <v>16854180.779</v>
      </c>
      <c r="H192" s="379">
        <v>1200000</v>
      </c>
      <c r="I192" s="427"/>
      <c r="J192" s="437">
        <v>18794680.779</v>
      </c>
    </row>
    <row r="193" spans="1:10" ht="15.75">
      <c r="A193" s="425">
        <v>21</v>
      </c>
      <c r="B193" s="434" t="s">
        <v>336</v>
      </c>
      <c r="C193" s="427">
        <v>12816144.903</v>
      </c>
      <c r="D193" s="427">
        <v>420500</v>
      </c>
      <c r="E193" s="429">
        <v>320000</v>
      </c>
      <c r="F193" s="430">
        <v>100500</v>
      </c>
      <c r="G193" s="427">
        <v>10895644.903</v>
      </c>
      <c r="H193" s="379">
        <v>1500000</v>
      </c>
      <c r="I193" s="427"/>
      <c r="J193" s="437">
        <v>12816144.903</v>
      </c>
    </row>
    <row r="194" spans="1:10" ht="15.75">
      <c r="A194" s="425">
        <v>22</v>
      </c>
      <c r="B194" s="434" t="s">
        <v>337</v>
      </c>
      <c r="C194" s="427">
        <v>9295242.644000001</v>
      </c>
      <c r="D194" s="427">
        <v>500500</v>
      </c>
      <c r="E194" s="429">
        <v>295000</v>
      </c>
      <c r="F194" s="430">
        <v>205500</v>
      </c>
      <c r="G194" s="427">
        <v>5494742.644000001</v>
      </c>
      <c r="H194" s="379">
        <v>3300000</v>
      </c>
      <c r="I194" s="427"/>
      <c r="J194" s="437">
        <v>9295242.644000001</v>
      </c>
    </row>
    <row r="195" spans="1:10" ht="15.75">
      <c r="A195" s="425">
        <v>23</v>
      </c>
      <c r="B195" s="432" t="s">
        <v>338</v>
      </c>
      <c r="C195" s="427">
        <v>8281750.518</v>
      </c>
      <c r="D195" s="427">
        <v>754000</v>
      </c>
      <c r="E195" s="429">
        <v>325000</v>
      </c>
      <c r="F195" s="430">
        <v>429000</v>
      </c>
      <c r="G195" s="427">
        <v>6627750.518</v>
      </c>
      <c r="H195" s="379">
        <v>900000</v>
      </c>
      <c r="I195" s="427"/>
      <c r="J195" s="437">
        <v>8281750.518</v>
      </c>
    </row>
    <row r="196" spans="1:10" ht="15.75">
      <c r="A196" s="382"/>
      <c r="J196" s="438"/>
    </row>
  </sheetData>
  <sheetProtection/>
  <mergeCells count="38">
    <mergeCell ref="A165:J165"/>
    <mergeCell ref="A166:J166"/>
    <mergeCell ref="H163:J163"/>
    <mergeCell ref="A123:C123"/>
    <mergeCell ref="C98:C99"/>
    <mergeCell ref="D98:E98"/>
    <mergeCell ref="A122:C122"/>
    <mergeCell ref="B98:B99"/>
    <mergeCell ref="A63:D63"/>
    <mergeCell ref="A93:B93"/>
    <mergeCell ref="A95:E95"/>
    <mergeCell ref="A96:E96"/>
    <mergeCell ref="A119:B119"/>
    <mergeCell ref="A65:A66"/>
    <mergeCell ref="B65:B66"/>
    <mergeCell ref="C65:D65"/>
    <mergeCell ref="A98:A99"/>
    <mergeCell ref="D93:E93"/>
    <mergeCell ref="G168:G170"/>
    <mergeCell ref="H168:H170"/>
    <mergeCell ref="I168:I170"/>
    <mergeCell ref="A29:B29"/>
    <mergeCell ref="A31:C31"/>
    <mergeCell ref="A32:C32"/>
    <mergeCell ref="A60:B60"/>
    <mergeCell ref="C60:D60"/>
    <mergeCell ref="A62:D62"/>
    <mergeCell ref="A168:A170"/>
    <mergeCell ref="J168:J170"/>
    <mergeCell ref="D169:D170"/>
    <mergeCell ref="E169:F169"/>
    <mergeCell ref="A1:B1"/>
    <mergeCell ref="A3:C3"/>
    <mergeCell ref="A4:C4"/>
    <mergeCell ref="A163:C163"/>
    <mergeCell ref="B168:B170"/>
    <mergeCell ref="C168:C170"/>
    <mergeCell ref="D168:F168"/>
  </mergeCells>
  <printOptions/>
  <pageMargins left="0.7086614173228347" right="0.2755905511811024" top="0.35433070866141736" bottom="0.3149606299212598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QLNS50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QLNS50</dc:creator>
  <cp:keywords/>
  <dc:description/>
  <cp:lastModifiedBy>AutoBVT</cp:lastModifiedBy>
  <cp:lastPrinted>2019-12-26T00:44:25Z</cp:lastPrinted>
  <dcterms:created xsi:type="dcterms:W3CDTF">2006-01-18T08:30:23Z</dcterms:created>
  <dcterms:modified xsi:type="dcterms:W3CDTF">2020-01-09T04:27:27Z</dcterms:modified>
  <cp:category/>
  <cp:version/>
  <cp:contentType/>
  <cp:contentStatus/>
</cp:coreProperties>
</file>